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2015" sheetId="1" r:id="rId1"/>
  </sheets>
  <definedNames>
    <definedName name="_xlnm.Print_Area" localSheetId="0">'2015'!$A$1:$D$295</definedName>
  </definedNames>
  <calcPr fullCalcOnLoad="1"/>
</workbook>
</file>

<file path=xl/sharedStrings.xml><?xml version="1.0" encoding="utf-8"?>
<sst xmlns="http://schemas.openxmlformats.org/spreadsheetml/2006/main" count="232" uniqueCount="105">
  <si>
    <t>新疆生产建设兵团</t>
  </si>
  <si>
    <t>编印说明</t>
  </si>
  <si>
    <t>一、校数</t>
  </si>
  <si>
    <t>1.普通高等学校</t>
  </si>
  <si>
    <t>5.小学</t>
  </si>
  <si>
    <t>6.幼儿园</t>
  </si>
  <si>
    <t>单位：人</t>
  </si>
  <si>
    <t>新疆生产建设兵团教育局</t>
  </si>
  <si>
    <t>发展规划处</t>
  </si>
  <si>
    <t>2.成人高等学校</t>
  </si>
  <si>
    <t>3.中等职业学校</t>
  </si>
  <si>
    <t>教育事业统计快报</t>
  </si>
  <si>
    <t>单位：㎡</t>
  </si>
  <si>
    <t>　　　高中</t>
  </si>
  <si>
    <t>　　　初中</t>
  </si>
  <si>
    <t>1.研究生(培养单位)</t>
  </si>
  <si>
    <t>　　危房率(%)</t>
  </si>
  <si>
    <t>　　　　危房率(%)</t>
  </si>
  <si>
    <t>指　　标</t>
  </si>
  <si>
    <t>　　其中：中等技术学校</t>
  </si>
  <si>
    <t>　　　　　中等师范学校</t>
  </si>
  <si>
    <t>　　　　　成人中专学校</t>
  </si>
  <si>
    <t>　　　　　职业高中</t>
  </si>
  <si>
    <t>4.普通中学</t>
  </si>
  <si>
    <t>　　　完全中学</t>
  </si>
  <si>
    <t>　　　高级中学</t>
  </si>
  <si>
    <t>　　　初级中学</t>
  </si>
  <si>
    <t>　　　九年一贯制学校</t>
  </si>
  <si>
    <t>合　　计</t>
  </si>
  <si>
    <t>　　其中：本科</t>
  </si>
  <si>
    <t>　　其中：普通高校成教院</t>
  </si>
  <si>
    <t>　　　高中</t>
  </si>
  <si>
    <t>　　　初中</t>
  </si>
  <si>
    <t xml:space="preserve">　　其中：博士生 </t>
  </si>
  <si>
    <t xml:space="preserve">　　　　　硕士生 </t>
  </si>
  <si>
    <t>3.成人高校</t>
  </si>
  <si>
    <t>4.中等职业学校</t>
  </si>
  <si>
    <t>5.普通中学</t>
  </si>
  <si>
    <t>6.小学</t>
  </si>
  <si>
    <t>7.幼儿园</t>
  </si>
  <si>
    <t>1.普通高等学校</t>
  </si>
  <si>
    <t>2.成人高校</t>
  </si>
  <si>
    <t>　　其中：危房面积</t>
  </si>
  <si>
    <t>3.中等职业学校</t>
  </si>
  <si>
    <t>　　　中等技术学校</t>
  </si>
  <si>
    <t>　　　　其中：危房面积</t>
  </si>
  <si>
    <t>　　　中等师范学校</t>
  </si>
  <si>
    <t>　　　成人中专学校</t>
  </si>
  <si>
    <t>　　　职业高中</t>
  </si>
  <si>
    <t>5.小学</t>
  </si>
  <si>
    <t>6.幼儿园</t>
  </si>
  <si>
    <t>1.普通高校</t>
  </si>
  <si>
    <t xml:space="preserve">   研究生(指导教师)</t>
  </si>
  <si>
    <t>合   计</t>
  </si>
  <si>
    <t>单位：所</t>
  </si>
  <si>
    <t>1.中职学生占高中段比重(%)</t>
  </si>
  <si>
    <t>四、在校生数</t>
  </si>
  <si>
    <r>
      <t>2.教师学历合格率(%)：</t>
    </r>
    <r>
      <rPr>
        <sz val="14"/>
        <rFont val="宋体"/>
        <family val="0"/>
      </rPr>
      <t>高中</t>
    </r>
  </si>
  <si>
    <r>
      <t>3.师生比(人)：</t>
    </r>
    <r>
      <rPr>
        <sz val="14"/>
        <rFont val="宋体"/>
        <family val="0"/>
      </rPr>
      <t>高中</t>
    </r>
  </si>
  <si>
    <t>8.初中学龄人口净入学率(%)</t>
  </si>
  <si>
    <t>9.初中学龄人口毛入学率(%)</t>
  </si>
  <si>
    <t>10.小学毕业生升学率(%)</t>
  </si>
  <si>
    <t>11.初中毕业生升入普通高中比例(%)</t>
  </si>
  <si>
    <t>12.高中阶段入学率(%)</t>
  </si>
  <si>
    <r>
      <rPr>
        <b/>
        <sz val="14"/>
        <rFont val="宋体"/>
        <family val="0"/>
      </rPr>
      <t xml:space="preserve">　　　　　　　　　　 </t>
    </r>
    <r>
      <rPr>
        <sz val="14"/>
        <rFont val="宋体"/>
        <family val="0"/>
      </rPr>
      <t>初中</t>
    </r>
  </si>
  <si>
    <r>
      <rPr>
        <b/>
        <sz val="14"/>
        <rFont val="宋体"/>
        <family val="0"/>
      </rPr>
      <t xml:space="preserve">　　　　　　　　　　 </t>
    </r>
    <r>
      <rPr>
        <sz val="14"/>
        <rFont val="宋体"/>
        <family val="0"/>
      </rPr>
      <t>小学</t>
    </r>
  </si>
  <si>
    <r>
      <rPr>
        <b/>
        <sz val="14"/>
        <rFont val="宋体"/>
        <family val="0"/>
      </rPr>
      <t>　　　　　　　</t>
    </r>
    <r>
      <rPr>
        <sz val="14"/>
        <rFont val="宋体"/>
        <family val="0"/>
      </rPr>
      <t>初中</t>
    </r>
  </si>
  <si>
    <r>
      <rPr>
        <b/>
        <sz val="14"/>
        <rFont val="宋体"/>
        <family val="0"/>
      </rPr>
      <t>　　　　　　　</t>
    </r>
    <r>
      <rPr>
        <sz val="14"/>
        <rFont val="宋体"/>
        <family val="0"/>
      </rPr>
      <t>小学</t>
    </r>
  </si>
  <si>
    <t>绝对值</t>
  </si>
  <si>
    <t>6.小学学龄儿童净入学率(%)</t>
  </si>
  <si>
    <t>7.小学学龄儿童毛入学率(%)</t>
  </si>
  <si>
    <t>　一贯制学校小学部</t>
  </si>
  <si>
    <t>　教学点</t>
  </si>
  <si>
    <t>2.普通本专科</t>
  </si>
  <si>
    <t>　　　　　　　　　　　 成人高校</t>
  </si>
  <si>
    <t>　　　　　　　　　　　 职业学校</t>
  </si>
  <si>
    <t>　　　　　　　　　　　 幼儿园</t>
  </si>
  <si>
    <t>　　　十二年一贯制</t>
  </si>
  <si>
    <t>　　普通高校成教院</t>
  </si>
  <si>
    <t>4.普通中小学</t>
  </si>
  <si>
    <t>5.幼儿园</t>
  </si>
  <si>
    <t>　　　　　　　　　　　 普通中小学</t>
  </si>
  <si>
    <r>
      <rPr>
        <b/>
        <sz val="14"/>
        <rFont val="宋体"/>
        <family val="0"/>
      </rPr>
      <t>4.生均校舍面积(平米)：</t>
    </r>
    <r>
      <rPr>
        <sz val="14"/>
        <rFont val="宋体"/>
        <family val="0"/>
      </rPr>
      <t>普通高校</t>
    </r>
  </si>
  <si>
    <r>
      <t>5.校均规模：</t>
    </r>
    <r>
      <rPr>
        <sz val="14"/>
        <rFont val="宋体"/>
        <family val="0"/>
      </rPr>
      <t>高中</t>
    </r>
  </si>
  <si>
    <r>
      <t>　　　　　　</t>
    </r>
    <r>
      <rPr>
        <sz val="14"/>
        <rFont val="宋体"/>
        <family val="0"/>
      </rPr>
      <t>初中</t>
    </r>
  </si>
  <si>
    <r>
      <t>　　　　　　</t>
    </r>
    <r>
      <rPr>
        <sz val="14"/>
        <rFont val="宋体"/>
        <family val="0"/>
      </rPr>
      <t>小学</t>
    </r>
  </si>
  <si>
    <r>
      <t>　　　　　　</t>
    </r>
    <r>
      <rPr>
        <sz val="14"/>
        <rFont val="宋体"/>
        <family val="0"/>
      </rPr>
      <t>幼儿园</t>
    </r>
  </si>
  <si>
    <t>2014年</t>
  </si>
  <si>
    <t>二、毕业生数</t>
  </si>
  <si>
    <t>三、招生数</t>
  </si>
  <si>
    <t>五、在校生中少数民族学生数</t>
  </si>
  <si>
    <t>六、教职工数</t>
  </si>
  <si>
    <t>七、专任教师数</t>
  </si>
  <si>
    <t>八、校舍建筑面积</t>
  </si>
  <si>
    <t>九、主要指标与上年比较</t>
  </si>
  <si>
    <r>
      <t>(201</t>
    </r>
    <r>
      <rPr>
        <sz val="18"/>
        <rFont val="宋体"/>
        <family val="0"/>
      </rPr>
      <t>5～2016学年)</t>
    </r>
  </si>
  <si>
    <r>
      <t>　　为了让领导及有关部门及时了解201</t>
    </r>
    <r>
      <rPr>
        <sz val="16"/>
        <rFont val="宋体"/>
        <family val="0"/>
      </rPr>
      <t>5～2016学年初全
兵团各类教育统计数据，我们进行了统计汇总，其统计口
径与国家教育部口径一致。
　　此汇总数据系内部资料，如需对外公布，希望及时与
我处核对。
　　若有不当之外，请予指正。</t>
    </r>
  </si>
  <si>
    <r>
      <t>新疆生产建设兵团教育局
发展规划处
201</t>
    </r>
    <r>
      <rPr>
        <sz val="16"/>
        <rFont val="宋体"/>
        <family val="0"/>
      </rPr>
      <t>5年</t>
    </r>
    <r>
      <rPr>
        <sz val="16"/>
        <rFont val="宋体"/>
        <family val="0"/>
      </rPr>
      <t>10</t>
    </r>
    <r>
      <rPr>
        <sz val="16"/>
        <rFont val="宋体"/>
        <family val="0"/>
      </rPr>
      <t xml:space="preserve">月 </t>
    </r>
  </si>
  <si>
    <t>2015年</t>
  </si>
  <si>
    <t>2015年比2014年
增减校数</t>
  </si>
  <si>
    <t>2014年</t>
  </si>
  <si>
    <t>2015年比2014年
增减(%)</t>
  </si>
  <si>
    <t>　　高校附设中职机构</t>
  </si>
  <si>
    <t>　　高校附设中职机构</t>
  </si>
  <si>
    <t>　　高校附设中职机构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</si>
</sst>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0.00_ "/>
    <numFmt numFmtId="186" formatCode="0.0_);[Red]\(0.0\)"/>
    <numFmt numFmtId="187" formatCode="0.0_ "/>
    <numFmt numFmtId="188" formatCode="0.00_);[Red]\(0.00\)"/>
    <numFmt numFmtId="189" formatCode="0.000000000000000_ "/>
    <numFmt numFmtId="190" formatCode="0.0000000000000_ "/>
  </numFmts>
  <fonts count="28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2" fontId="6" fillId="4" borderId="10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right" vertical="center"/>
    </xf>
    <xf numFmtId="185" fontId="6" fillId="4" borderId="10" xfId="0" applyNumberFormat="1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vertical="center"/>
    </xf>
    <xf numFmtId="185" fontId="6" fillId="4" borderId="10" xfId="0" applyNumberFormat="1" applyFont="1" applyFill="1" applyBorder="1" applyAlignment="1">
      <alignment vertical="center" wrapText="1"/>
    </xf>
    <xf numFmtId="2" fontId="6" fillId="4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39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10" xfId="39" applyFont="1" applyFill="1" applyBorder="1" applyAlignment="1">
      <alignment vertical="center"/>
    </xf>
    <xf numFmtId="2" fontId="6" fillId="0" borderId="10" xfId="39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6" fillId="0" borderId="10" xfId="58" applyNumberFormat="1" applyFont="1" applyFill="1" applyBorder="1" applyAlignment="1">
      <alignment vertical="center"/>
    </xf>
    <xf numFmtId="0" fontId="6" fillId="0" borderId="10" xfId="39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57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showZeros="0" tabSelected="1" zoomScalePageLayoutView="0" workbookViewId="0" topLeftCell="A91">
      <selection activeCell="H8" sqref="H8"/>
    </sheetView>
  </sheetViews>
  <sheetFormatPr defaultColWidth="9.00390625" defaultRowHeight="14.25"/>
  <cols>
    <col min="1" max="1" width="40.625" style="3" customWidth="1"/>
    <col min="2" max="2" width="9.625" style="3" customWidth="1"/>
    <col min="3" max="3" width="10.75390625" style="3" bestFit="1" customWidth="1"/>
    <col min="4" max="4" width="12.625" style="3" customWidth="1"/>
    <col min="5" max="5" width="9.00390625" style="3" customWidth="1"/>
    <col min="6" max="6" width="10.75390625" style="3" customWidth="1"/>
    <col min="7" max="16384" width="9.00390625" style="3" customWidth="1"/>
  </cols>
  <sheetData>
    <row r="1" spans="1:4" ht="24.75" customHeight="1">
      <c r="A1" s="4"/>
      <c r="B1" s="4"/>
      <c r="C1" s="4"/>
      <c r="D1" s="4"/>
    </row>
    <row r="2" spans="1:4" ht="24.75" customHeight="1">
      <c r="A2" s="4"/>
      <c r="B2" s="4"/>
      <c r="C2" s="4"/>
      <c r="D2" s="4"/>
    </row>
    <row r="3" spans="1:4" ht="24.75" customHeight="1">
      <c r="A3" s="4"/>
      <c r="B3" s="4"/>
      <c r="C3" s="4"/>
      <c r="D3" s="4"/>
    </row>
    <row r="4" spans="1:4" ht="24.75" customHeight="1">
      <c r="A4" s="4"/>
      <c r="B4" s="4"/>
      <c r="C4" s="4"/>
      <c r="D4" s="4"/>
    </row>
    <row r="5" spans="1:4" ht="24.75" customHeight="1">
      <c r="A5" s="33" t="s">
        <v>0</v>
      </c>
      <c r="B5" s="33"/>
      <c r="C5" s="33"/>
      <c r="D5" s="33"/>
    </row>
    <row r="6" spans="1:4" ht="24.75" customHeight="1">
      <c r="A6" s="34" t="s">
        <v>11</v>
      </c>
      <c r="B6" s="34"/>
      <c r="C6" s="34"/>
      <c r="D6" s="34"/>
    </row>
    <row r="7" spans="1:4" ht="24.75" customHeight="1">
      <c r="A7" s="33" t="s">
        <v>95</v>
      </c>
      <c r="B7" s="33"/>
      <c r="C7" s="33"/>
      <c r="D7" s="33"/>
    </row>
    <row r="8" spans="1:4" ht="24.75" customHeight="1">
      <c r="A8" s="4"/>
      <c r="B8" s="4"/>
      <c r="C8" s="4"/>
      <c r="D8" s="4"/>
    </row>
    <row r="9" spans="1:4" ht="24.75" customHeight="1">
      <c r="A9" s="4"/>
      <c r="B9" s="4"/>
      <c r="C9" s="4"/>
      <c r="D9" s="4"/>
    </row>
    <row r="10" spans="1:4" ht="24.75" customHeight="1">
      <c r="A10" s="4"/>
      <c r="B10" s="4"/>
      <c r="C10" s="4"/>
      <c r="D10" s="4"/>
    </row>
    <row r="11" spans="1:4" ht="24.75" customHeight="1">
      <c r="A11" s="4"/>
      <c r="B11" s="4"/>
      <c r="C11" s="4"/>
      <c r="D11" s="4"/>
    </row>
    <row r="12" spans="1:4" ht="24.75" customHeight="1">
      <c r="A12" s="4"/>
      <c r="B12" s="4"/>
      <c r="C12" s="4"/>
      <c r="D12" s="4"/>
    </row>
    <row r="13" spans="1:4" ht="24.75" customHeight="1">
      <c r="A13" s="4"/>
      <c r="B13" s="4"/>
      <c r="C13" s="4"/>
      <c r="D13" s="4"/>
    </row>
    <row r="14" spans="1:4" ht="24.75" customHeight="1">
      <c r="A14" s="4"/>
      <c r="B14" s="4"/>
      <c r="C14" s="4"/>
      <c r="D14" s="4"/>
    </row>
    <row r="15" spans="1:4" ht="24.75" customHeight="1">
      <c r="A15" s="4"/>
      <c r="B15" s="4"/>
      <c r="C15" s="4"/>
      <c r="D15" s="4"/>
    </row>
    <row r="16" spans="1:4" ht="24.75" customHeight="1">
      <c r="A16" s="4"/>
      <c r="B16" s="4"/>
      <c r="C16" s="4"/>
      <c r="D16" s="4"/>
    </row>
    <row r="17" spans="1:4" ht="24.75" customHeight="1">
      <c r="A17" s="4"/>
      <c r="B17" s="4"/>
      <c r="C17" s="4"/>
      <c r="D17" s="4"/>
    </row>
    <row r="18" spans="1:4" ht="24.75" customHeight="1">
      <c r="A18" s="4"/>
      <c r="B18" s="4"/>
      <c r="C18" s="4"/>
      <c r="D18" s="4"/>
    </row>
    <row r="19" spans="1:4" ht="24.75" customHeight="1">
      <c r="A19" s="4"/>
      <c r="B19" s="4"/>
      <c r="C19" s="4"/>
      <c r="D19" s="4"/>
    </row>
    <row r="20" spans="1:4" ht="24.75" customHeight="1">
      <c r="A20" s="4"/>
      <c r="B20" s="4"/>
      <c r="C20" s="4"/>
      <c r="D20" s="4"/>
    </row>
    <row r="21" spans="1:4" ht="24.75" customHeight="1">
      <c r="A21" s="33" t="s">
        <v>7</v>
      </c>
      <c r="B21" s="33"/>
      <c r="C21" s="33"/>
      <c r="D21" s="33"/>
    </row>
    <row r="22" spans="1:4" ht="24.75" customHeight="1">
      <c r="A22" s="33" t="s">
        <v>8</v>
      </c>
      <c r="B22" s="33"/>
      <c r="C22" s="33"/>
      <c r="D22" s="33"/>
    </row>
    <row r="23" spans="1:4" ht="24.75" customHeight="1">
      <c r="A23" s="37">
        <v>42278</v>
      </c>
      <c r="B23" s="33"/>
      <c r="C23" s="33"/>
      <c r="D23" s="33"/>
    </row>
    <row r="24" spans="1:4" ht="24.75" customHeight="1">
      <c r="A24" s="4"/>
      <c r="B24" s="4"/>
      <c r="C24" s="4"/>
      <c r="D24" s="4"/>
    </row>
    <row r="25" spans="1:4" ht="24.75" customHeight="1">
      <c r="A25" s="4"/>
      <c r="B25" s="4"/>
      <c r="C25" s="4"/>
      <c r="D25" s="4"/>
    </row>
    <row r="26" spans="1:4" ht="24.75" customHeight="1">
      <c r="A26" s="4"/>
      <c r="B26" s="4"/>
      <c r="C26" s="4"/>
      <c r="D26" s="4"/>
    </row>
    <row r="27" spans="1:4" ht="24.75" customHeight="1">
      <c r="A27" s="4"/>
      <c r="B27" s="4"/>
      <c r="C27" s="4"/>
      <c r="D27" s="4"/>
    </row>
    <row r="28" spans="1:4" ht="24.75" customHeight="1">
      <c r="A28" s="32"/>
      <c r="B28" s="32"/>
      <c r="C28" s="32"/>
      <c r="D28" s="32"/>
    </row>
    <row r="29" spans="1:4" ht="24.75" customHeight="1">
      <c r="A29" s="4"/>
      <c r="B29" s="4"/>
      <c r="C29" s="4"/>
      <c r="D29" s="4"/>
    </row>
    <row r="30" spans="1:4" ht="24.75" customHeight="1">
      <c r="A30" s="38" t="s">
        <v>1</v>
      </c>
      <c r="B30" s="38"/>
      <c r="C30" s="38"/>
      <c r="D30" s="38"/>
    </row>
    <row r="31" spans="1:4" ht="24.75" customHeight="1">
      <c r="A31" s="35" t="s">
        <v>96</v>
      </c>
      <c r="B31" s="35"/>
      <c r="C31" s="35"/>
      <c r="D31" s="35"/>
    </row>
    <row r="32" spans="1:4" ht="24.75" customHeight="1">
      <c r="A32" s="35"/>
      <c r="B32" s="35"/>
      <c r="C32" s="35"/>
      <c r="D32" s="35"/>
    </row>
    <row r="33" spans="1:4" ht="24.75" customHeight="1">
      <c r="A33" s="35"/>
      <c r="B33" s="35"/>
      <c r="C33" s="35"/>
      <c r="D33" s="35"/>
    </row>
    <row r="34" spans="1:4" ht="24.75" customHeight="1">
      <c r="A34" s="35"/>
      <c r="B34" s="35"/>
      <c r="C34" s="35"/>
      <c r="D34" s="35"/>
    </row>
    <row r="35" spans="1:4" ht="24.75" customHeight="1">
      <c r="A35" s="35"/>
      <c r="B35" s="35"/>
      <c r="C35" s="35"/>
      <c r="D35" s="35"/>
    </row>
    <row r="36" spans="1:4" ht="24.75" customHeight="1">
      <c r="A36" s="35"/>
      <c r="B36" s="35"/>
      <c r="C36" s="35"/>
      <c r="D36" s="35"/>
    </row>
    <row r="37" spans="1:4" ht="24.75" customHeight="1">
      <c r="A37" s="35"/>
      <c r="B37" s="35"/>
      <c r="C37" s="35"/>
      <c r="D37" s="35"/>
    </row>
    <row r="38" spans="1:4" ht="24.75" customHeight="1">
      <c r="A38" s="35"/>
      <c r="B38" s="35"/>
      <c r="C38" s="35"/>
      <c r="D38" s="35"/>
    </row>
    <row r="39" spans="1:4" ht="24.75" customHeight="1">
      <c r="A39" s="21"/>
      <c r="B39" s="21"/>
      <c r="C39" s="21"/>
      <c r="D39" s="21"/>
    </row>
    <row r="40" spans="1:4" ht="24.75" customHeight="1">
      <c r="A40" s="21"/>
      <c r="B40" s="21"/>
      <c r="C40" s="21"/>
      <c r="D40" s="21"/>
    </row>
    <row r="41" spans="1:4" ht="24.75" customHeight="1">
      <c r="A41" s="21"/>
      <c r="B41" s="21"/>
      <c r="C41" s="21"/>
      <c r="D41" s="21"/>
    </row>
    <row r="42" spans="1:4" ht="24.75" customHeight="1">
      <c r="A42" s="21"/>
      <c r="B42" s="21"/>
      <c r="C42" s="21"/>
      <c r="D42" s="21"/>
    </row>
    <row r="43" spans="1:4" ht="24.75" customHeight="1">
      <c r="A43" s="21"/>
      <c r="B43" s="21"/>
      <c r="C43" s="21"/>
      <c r="D43" s="21"/>
    </row>
    <row r="44" spans="1:4" ht="24.75" customHeight="1">
      <c r="A44" s="39" t="s">
        <v>97</v>
      </c>
      <c r="B44" s="36"/>
      <c r="C44" s="36"/>
      <c r="D44" s="36"/>
    </row>
    <row r="45" spans="1:4" ht="24.75" customHeight="1">
      <c r="A45" s="36"/>
      <c r="B45" s="36"/>
      <c r="C45" s="36"/>
      <c r="D45" s="36"/>
    </row>
    <row r="46" spans="1:4" ht="24.75" customHeight="1">
      <c r="A46" s="36"/>
      <c r="B46" s="36"/>
      <c r="C46" s="36"/>
      <c r="D46" s="36"/>
    </row>
    <row r="47" spans="1:4" ht="24.75" customHeight="1">
      <c r="A47" s="36"/>
      <c r="B47" s="36"/>
      <c r="C47" s="36"/>
      <c r="D47" s="36"/>
    </row>
    <row r="48" spans="1:4" ht="24.75" customHeight="1">
      <c r="A48" s="4"/>
      <c r="B48" s="4"/>
      <c r="C48" s="4"/>
      <c r="D48" s="4"/>
    </row>
    <row r="49" spans="1:4" ht="24.75" customHeight="1">
      <c r="A49" s="4"/>
      <c r="B49" s="4"/>
      <c r="C49" s="4"/>
      <c r="D49" s="4"/>
    </row>
    <row r="50" spans="1:4" ht="24.75" customHeight="1">
      <c r="A50" s="4"/>
      <c r="B50" s="4"/>
      <c r="C50" s="4"/>
      <c r="D50" s="4"/>
    </row>
    <row r="51" spans="1:4" ht="24.75" customHeight="1">
      <c r="A51" s="4"/>
      <c r="B51" s="4"/>
      <c r="C51" s="4"/>
      <c r="D51" s="4"/>
    </row>
    <row r="52" spans="1:4" ht="24.75" customHeight="1">
      <c r="A52" s="4"/>
      <c r="B52" s="4"/>
      <c r="C52" s="4"/>
      <c r="D52" s="4"/>
    </row>
    <row r="53" spans="1:4" ht="24.75" customHeight="1">
      <c r="A53" s="4"/>
      <c r="B53" s="4"/>
      <c r="C53" s="4"/>
      <c r="D53" s="4"/>
    </row>
    <row r="54" spans="1:4" ht="24.75" customHeight="1">
      <c r="A54" s="4"/>
      <c r="B54" s="4"/>
      <c r="C54" s="4"/>
      <c r="D54" s="4"/>
    </row>
    <row r="55" spans="1:4" s="8" customFormat="1" ht="24.75" customHeight="1">
      <c r="A55" s="6" t="s">
        <v>2</v>
      </c>
      <c r="B55" s="6"/>
      <c r="C55" s="6"/>
      <c r="D55" s="7" t="s">
        <v>54</v>
      </c>
    </row>
    <row r="56" spans="1:4" ht="24.75" customHeight="1">
      <c r="A56" s="1" t="s">
        <v>18</v>
      </c>
      <c r="B56" s="1" t="s">
        <v>87</v>
      </c>
      <c r="C56" s="1" t="s">
        <v>98</v>
      </c>
      <c r="D56" s="22" t="s">
        <v>99</v>
      </c>
    </row>
    <row r="57" spans="1:4" ht="24.75" customHeight="1">
      <c r="A57" s="9" t="s">
        <v>3</v>
      </c>
      <c r="B57" s="23">
        <v>6</v>
      </c>
      <c r="C57" s="23">
        <v>6</v>
      </c>
      <c r="D57" s="16">
        <f aca="true" t="shared" si="0" ref="D57:D76">C57-B57</f>
        <v>0</v>
      </c>
    </row>
    <row r="58" spans="1:4" ht="24.75" customHeight="1">
      <c r="A58" s="9" t="s">
        <v>9</v>
      </c>
      <c r="B58" s="23">
        <v>2</v>
      </c>
      <c r="C58" s="23">
        <v>2</v>
      </c>
      <c r="D58" s="16">
        <f t="shared" si="0"/>
        <v>0</v>
      </c>
    </row>
    <row r="59" spans="1:4" ht="24.75" customHeight="1">
      <c r="A59" s="9" t="s">
        <v>78</v>
      </c>
      <c r="B59" s="23">
        <v>3</v>
      </c>
      <c r="C59" s="23">
        <v>3</v>
      </c>
      <c r="D59" s="16">
        <f t="shared" si="0"/>
        <v>0</v>
      </c>
    </row>
    <row r="60" spans="1:4" ht="24.75" customHeight="1">
      <c r="A60" s="9" t="s">
        <v>10</v>
      </c>
      <c r="B60" s="16">
        <f>B61+B62+B63+B64</f>
        <v>21</v>
      </c>
      <c r="C60" s="16">
        <f>C61+C62+C63+C64</f>
        <v>21</v>
      </c>
      <c r="D60" s="16">
        <f t="shared" si="0"/>
        <v>0</v>
      </c>
    </row>
    <row r="61" spans="1:4" ht="24.75" customHeight="1">
      <c r="A61" s="9" t="s">
        <v>19</v>
      </c>
      <c r="B61" s="23">
        <v>19</v>
      </c>
      <c r="C61" s="23">
        <v>19</v>
      </c>
      <c r="D61" s="16">
        <f t="shared" si="0"/>
        <v>0</v>
      </c>
    </row>
    <row r="62" spans="1:4" ht="24.75" customHeight="1">
      <c r="A62" s="9" t="s">
        <v>20</v>
      </c>
      <c r="B62" s="23">
        <v>1</v>
      </c>
      <c r="C62" s="23">
        <v>1</v>
      </c>
      <c r="D62" s="16">
        <f t="shared" si="0"/>
        <v>0</v>
      </c>
    </row>
    <row r="63" spans="1:4" ht="24.75" customHeight="1">
      <c r="A63" s="9" t="s">
        <v>21</v>
      </c>
      <c r="B63" s="23">
        <v>1</v>
      </c>
      <c r="C63" s="23">
        <v>1</v>
      </c>
      <c r="D63" s="16">
        <f t="shared" si="0"/>
        <v>0</v>
      </c>
    </row>
    <row r="64" spans="1:4" ht="24.75" customHeight="1">
      <c r="A64" s="9" t="s">
        <v>22</v>
      </c>
      <c r="B64" s="23"/>
      <c r="C64" s="23"/>
      <c r="D64" s="16">
        <f t="shared" si="0"/>
        <v>0</v>
      </c>
    </row>
    <row r="65" spans="1:4" ht="24.75" customHeight="1">
      <c r="A65" s="31" t="s">
        <v>102</v>
      </c>
      <c r="B65" s="23">
        <v>3</v>
      </c>
      <c r="C65" s="23">
        <v>3</v>
      </c>
      <c r="D65" s="16">
        <f t="shared" si="0"/>
        <v>0</v>
      </c>
    </row>
    <row r="66" spans="1:4" ht="24.75" customHeight="1">
      <c r="A66" s="9" t="s">
        <v>23</v>
      </c>
      <c r="B66" s="16">
        <f>SUM(B67:B71)</f>
        <v>247</v>
      </c>
      <c r="C66" s="16">
        <f>SUM(C67:C71)</f>
        <v>247</v>
      </c>
      <c r="D66" s="16">
        <f t="shared" si="0"/>
        <v>0</v>
      </c>
    </row>
    <row r="67" spans="1:4" ht="24.75" customHeight="1">
      <c r="A67" s="9" t="s">
        <v>24</v>
      </c>
      <c r="B67" s="23">
        <v>17</v>
      </c>
      <c r="C67" s="23">
        <v>16</v>
      </c>
      <c r="D67" s="16">
        <f t="shared" si="0"/>
        <v>-1</v>
      </c>
    </row>
    <row r="68" spans="1:4" ht="24.75" customHeight="1">
      <c r="A68" s="9" t="s">
        <v>25</v>
      </c>
      <c r="B68" s="23">
        <v>13</v>
      </c>
      <c r="C68" s="23">
        <v>13</v>
      </c>
      <c r="D68" s="16">
        <f t="shared" si="0"/>
        <v>0</v>
      </c>
    </row>
    <row r="69" spans="1:4" ht="24.75" customHeight="1">
      <c r="A69" s="9" t="s">
        <v>77</v>
      </c>
      <c r="B69" s="23">
        <v>18</v>
      </c>
      <c r="C69" s="23">
        <v>18</v>
      </c>
      <c r="D69" s="16">
        <f t="shared" si="0"/>
        <v>0</v>
      </c>
    </row>
    <row r="70" spans="1:4" ht="24.75" customHeight="1">
      <c r="A70" s="9" t="s">
        <v>26</v>
      </c>
      <c r="B70" s="23">
        <v>12</v>
      </c>
      <c r="C70" s="23">
        <v>12</v>
      </c>
      <c r="D70" s="16">
        <f t="shared" si="0"/>
        <v>0</v>
      </c>
    </row>
    <row r="71" spans="1:4" ht="24.75" customHeight="1">
      <c r="A71" s="9" t="s">
        <v>27</v>
      </c>
      <c r="B71" s="23">
        <v>187</v>
      </c>
      <c r="C71" s="23">
        <v>188</v>
      </c>
      <c r="D71" s="16">
        <f t="shared" si="0"/>
        <v>1</v>
      </c>
    </row>
    <row r="72" spans="1:4" ht="24.75" customHeight="1">
      <c r="A72" s="9" t="s">
        <v>4</v>
      </c>
      <c r="B72" s="29">
        <v>52</v>
      </c>
      <c r="C72" s="29">
        <v>50</v>
      </c>
      <c r="D72" s="16">
        <f t="shared" si="0"/>
        <v>-2</v>
      </c>
    </row>
    <row r="73" spans="1:4" ht="24.75" customHeight="1">
      <c r="A73" s="9" t="s">
        <v>71</v>
      </c>
      <c r="B73" s="23">
        <v>205</v>
      </c>
      <c r="C73" s="23">
        <v>206</v>
      </c>
      <c r="D73" s="16">
        <f t="shared" si="0"/>
        <v>1</v>
      </c>
    </row>
    <row r="74" spans="1:4" ht="24.75" customHeight="1">
      <c r="A74" s="9" t="s">
        <v>72</v>
      </c>
      <c r="B74" s="29">
        <v>13</v>
      </c>
      <c r="C74" s="29">
        <v>13</v>
      </c>
      <c r="D74" s="16">
        <f t="shared" si="0"/>
        <v>0</v>
      </c>
    </row>
    <row r="75" spans="1:4" s="8" customFormat="1" ht="24.75" customHeight="1">
      <c r="A75" s="9" t="s">
        <v>5</v>
      </c>
      <c r="B75" s="23">
        <v>234</v>
      </c>
      <c r="C75" s="23">
        <v>257</v>
      </c>
      <c r="D75" s="16">
        <f t="shared" si="0"/>
        <v>23</v>
      </c>
    </row>
    <row r="76" spans="1:4" s="8" customFormat="1" ht="24.75" customHeight="1">
      <c r="A76" s="1" t="s">
        <v>28</v>
      </c>
      <c r="B76" s="16">
        <f>B57+B58+B60+B66+B72+B75</f>
        <v>562</v>
      </c>
      <c r="C76" s="16">
        <f>C57+C58+C60+C66+C72+C75</f>
        <v>583</v>
      </c>
      <c r="D76" s="16">
        <f t="shared" si="0"/>
        <v>21</v>
      </c>
    </row>
    <row r="77" spans="1:4" ht="24.75" customHeight="1">
      <c r="A77" s="5"/>
      <c r="B77" s="5"/>
      <c r="C77" s="5"/>
      <c r="D77" s="5"/>
    </row>
    <row r="78" spans="1:4" ht="24.75" customHeight="1">
      <c r="A78" s="5"/>
      <c r="B78" s="5"/>
      <c r="C78" s="5"/>
      <c r="D78" s="5"/>
    </row>
    <row r="79" spans="1:4" ht="24.75" customHeight="1">
      <c r="A79" s="5"/>
      <c r="B79" s="5"/>
      <c r="C79" s="5"/>
      <c r="D79" s="5"/>
    </row>
    <row r="80" spans="1:4" ht="24.75" customHeight="1">
      <c r="A80" s="5"/>
      <c r="B80" s="5"/>
      <c r="C80" s="5"/>
      <c r="D80" s="5"/>
    </row>
    <row r="81" spans="1:4" ht="24.75" customHeight="1">
      <c r="A81" s="5"/>
      <c r="B81" s="5"/>
      <c r="C81" s="5"/>
      <c r="D81" s="5"/>
    </row>
    <row r="82" spans="1:4" ht="24.75" customHeight="1">
      <c r="A82" s="6" t="s">
        <v>88</v>
      </c>
      <c r="B82" s="6"/>
      <c r="C82" s="6"/>
      <c r="D82" s="7" t="s">
        <v>6</v>
      </c>
    </row>
    <row r="83" spans="1:6" ht="24.75" customHeight="1">
      <c r="A83" s="1" t="s">
        <v>18</v>
      </c>
      <c r="B83" s="1" t="s">
        <v>100</v>
      </c>
      <c r="C83" s="1" t="s">
        <v>98</v>
      </c>
      <c r="D83" s="22" t="s">
        <v>101</v>
      </c>
      <c r="F83" s="24" t="s">
        <v>68</v>
      </c>
    </row>
    <row r="84" spans="1:6" ht="24.75" customHeight="1">
      <c r="A84" s="9" t="s">
        <v>15</v>
      </c>
      <c r="B84" s="16">
        <f>SUM(B85:B86)</f>
        <v>997</v>
      </c>
      <c r="C84" s="16">
        <f>SUM(C85:C86)</f>
        <v>1190</v>
      </c>
      <c r="D84" s="17">
        <f aca="true" t="shared" si="1" ref="D84:D102">(C84-B84)/B84*100</f>
        <v>19.358074222668005</v>
      </c>
      <c r="F84" s="3">
        <f aca="true" t="shared" si="2" ref="F84:F102">C84-B84</f>
        <v>193</v>
      </c>
    </row>
    <row r="85" spans="1:6" ht="24.75" customHeight="1">
      <c r="A85" s="9" t="s">
        <v>33</v>
      </c>
      <c r="B85" s="23">
        <v>26</v>
      </c>
      <c r="C85" s="23">
        <v>39</v>
      </c>
      <c r="D85" s="17">
        <f t="shared" si="1"/>
        <v>50</v>
      </c>
      <c r="F85" s="3">
        <f t="shared" si="2"/>
        <v>13</v>
      </c>
    </row>
    <row r="86" spans="1:6" s="8" customFormat="1" ht="24.75" customHeight="1">
      <c r="A86" s="9" t="s">
        <v>34</v>
      </c>
      <c r="B86" s="23">
        <v>971</v>
      </c>
      <c r="C86" s="23">
        <v>1151</v>
      </c>
      <c r="D86" s="17">
        <f t="shared" si="1"/>
        <v>18.537590113285273</v>
      </c>
      <c r="F86" s="3">
        <f t="shared" si="2"/>
        <v>180</v>
      </c>
    </row>
    <row r="87" spans="1:6" ht="24.75" customHeight="1">
      <c r="A87" s="9" t="s">
        <v>73</v>
      </c>
      <c r="B87" s="23">
        <v>11312</v>
      </c>
      <c r="C87" s="23">
        <v>11259</v>
      </c>
      <c r="D87" s="17">
        <f t="shared" si="1"/>
        <v>-0.46852899575671847</v>
      </c>
      <c r="F87" s="3">
        <f t="shared" si="2"/>
        <v>-53</v>
      </c>
    </row>
    <row r="88" spans="1:6" ht="24.75" customHeight="1">
      <c r="A88" s="9" t="s">
        <v>29</v>
      </c>
      <c r="B88" s="23">
        <v>8227</v>
      </c>
      <c r="C88" s="23">
        <v>7991</v>
      </c>
      <c r="D88" s="17">
        <f t="shared" si="1"/>
        <v>-2.86860337911754</v>
      </c>
      <c r="F88" s="3">
        <f t="shared" si="2"/>
        <v>-236</v>
      </c>
    </row>
    <row r="89" spans="1:6" ht="24.75" customHeight="1">
      <c r="A89" s="9" t="s">
        <v>35</v>
      </c>
      <c r="B89" s="23">
        <v>4927</v>
      </c>
      <c r="C89" s="23">
        <v>6813</v>
      </c>
      <c r="D89" s="17">
        <f t="shared" si="1"/>
        <v>38.27887152425411</v>
      </c>
      <c r="F89" s="3">
        <f t="shared" si="2"/>
        <v>1886</v>
      </c>
    </row>
    <row r="90" spans="1:6" ht="24.75" customHeight="1">
      <c r="A90" s="9" t="s">
        <v>30</v>
      </c>
      <c r="B90" s="23">
        <v>4083</v>
      </c>
      <c r="C90" s="23">
        <v>5640</v>
      </c>
      <c r="D90" s="17">
        <f t="shared" si="1"/>
        <v>38.13372520205731</v>
      </c>
      <c r="F90" s="3">
        <f t="shared" si="2"/>
        <v>1557</v>
      </c>
    </row>
    <row r="91" spans="1:6" ht="24.75" customHeight="1">
      <c r="A91" s="9" t="s">
        <v>36</v>
      </c>
      <c r="B91" s="16">
        <f>SUM(B92:B96)</f>
        <v>12393</v>
      </c>
      <c r="C91" s="16">
        <f>SUM(C92:C96)</f>
        <v>11557</v>
      </c>
      <c r="D91" s="17">
        <f t="shared" si="1"/>
        <v>-6.745743564915678</v>
      </c>
      <c r="F91" s="3">
        <f t="shared" si="2"/>
        <v>-836</v>
      </c>
    </row>
    <row r="92" spans="1:6" ht="24.75" customHeight="1">
      <c r="A92" s="9" t="s">
        <v>19</v>
      </c>
      <c r="B92" s="23">
        <v>8892</v>
      </c>
      <c r="C92" s="23">
        <v>8571</v>
      </c>
      <c r="D92" s="17">
        <f t="shared" si="1"/>
        <v>-3.609986504723347</v>
      </c>
      <c r="F92" s="3">
        <f t="shared" si="2"/>
        <v>-321</v>
      </c>
    </row>
    <row r="93" spans="1:6" ht="24.75" customHeight="1">
      <c r="A93" s="9" t="s">
        <v>20</v>
      </c>
      <c r="B93" s="23">
        <v>179</v>
      </c>
      <c r="C93" s="23">
        <v>95</v>
      </c>
      <c r="D93" s="17">
        <f t="shared" si="1"/>
        <v>-46.927374301675975</v>
      </c>
      <c r="F93" s="3">
        <f t="shared" si="2"/>
        <v>-84</v>
      </c>
    </row>
    <row r="94" spans="1:6" ht="24.75" customHeight="1">
      <c r="A94" s="9" t="s">
        <v>21</v>
      </c>
      <c r="B94" s="23">
        <v>3179</v>
      </c>
      <c r="C94" s="23">
        <v>2258</v>
      </c>
      <c r="D94" s="17">
        <f t="shared" si="1"/>
        <v>-28.971374646115127</v>
      </c>
      <c r="F94" s="3">
        <f t="shared" si="2"/>
        <v>-921</v>
      </c>
    </row>
    <row r="95" spans="1:6" ht="24.75" customHeight="1">
      <c r="A95" s="9" t="s">
        <v>22</v>
      </c>
      <c r="B95" s="23"/>
      <c r="C95" s="23"/>
      <c r="D95" s="17"/>
      <c r="F95" s="3">
        <f t="shared" si="2"/>
        <v>0</v>
      </c>
    </row>
    <row r="96" spans="1:6" ht="24.75" customHeight="1">
      <c r="A96" s="31" t="s">
        <v>103</v>
      </c>
      <c r="B96" s="23">
        <v>143</v>
      </c>
      <c r="C96" s="23">
        <v>633</v>
      </c>
      <c r="D96" s="17">
        <f t="shared" si="1"/>
        <v>342.65734265734267</v>
      </c>
      <c r="F96" s="3">
        <f t="shared" si="2"/>
        <v>490</v>
      </c>
    </row>
    <row r="97" spans="1:6" ht="24.75" customHeight="1">
      <c r="A97" s="9" t="s">
        <v>37</v>
      </c>
      <c r="B97" s="16">
        <f>SUM(B98:B99)</f>
        <v>49702</v>
      </c>
      <c r="C97" s="16">
        <f>SUM(C98:C99)</f>
        <v>49629</v>
      </c>
      <c r="D97" s="17">
        <f t="shared" si="1"/>
        <v>-0.14687537724840047</v>
      </c>
      <c r="F97" s="3">
        <f t="shared" si="2"/>
        <v>-73</v>
      </c>
    </row>
    <row r="98" spans="1:6" ht="24.75" customHeight="1">
      <c r="A98" s="9" t="s">
        <v>31</v>
      </c>
      <c r="B98" s="23">
        <v>19277</v>
      </c>
      <c r="C98" s="23">
        <v>18927</v>
      </c>
      <c r="D98" s="17">
        <f t="shared" si="1"/>
        <v>-1.8156352129480728</v>
      </c>
      <c r="F98" s="3">
        <f t="shared" si="2"/>
        <v>-350</v>
      </c>
    </row>
    <row r="99" spans="1:6" ht="24.75" customHeight="1">
      <c r="A99" s="9" t="s">
        <v>32</v>
      </c>
      <c r="B99" s="23">
        <v>30425</v>
      </c>
      <c r="C99" s="23">
        <v>30702</v>
      </c>
      <c r="D99" s="17">
        <f t="shared" si="1"/>
        <v>0.9104354971240757</v>
      </c>
      <c r="F99" s="3">
        <f t="shared" si="2"/>
        <v>277</v>
      </c>
    </row>
    <row r="100" spans="1:6" ht="24.75" customHeight="1">
      <c r="A100" s="9" t="s">
        <v>38</v>
      </c>
      <c r="B100" s="23">
        <v>28854</v>
      </c>
      <c r="C100" s="23">
        <v>27596</v>
      </c>
      <c r="D100" s="17">
        <f t="shared" si="1"/>
        <v>-4.359880779094753</v>
      </c>
      <c r="F100" s="3">
        <f t="shared" si="2"/>
        <v>-1258</v>
      </c>
    </row>
    <row r="101" spans="1:6" ht="24.75" customHeight="1">
      <c r="A101" s="9" t="s">
        <v>39</v>
      </c>
      <c r="B101" s="23">
        <v>23162</v>
      </c>
      <c r="C101" s="23">
        <v>22796</v>
      </c>
      <c r="D101" s="17">
        <f t="shared" si="1"/>
        <v>-1.5801744236249031</v>
      </c>
      <c r="F101" s="3">
        <f t="shared" si="2"/>
        <v>-366</v>
      </c>
    </row>
    <row r="102" spans="1:6" ht="24.75" customHeight="1">
      <c r="A102" s="1" t="s">
        <v>28</v>
      </c>
      <c r="B102" s="16">
        <f>B84+B87+B89+B91+B97+B100+B101</f>
        <v>131347</v>
      </c>
      <c r="C102" s="16">
        <f>C84+C87+C89+C91+C97+C100+C101</f>
        <v>130840</v>
      </c>
      <c r="D102" s="17">
        <f t="shared" si="1"/>
        <v>-0.38600044157841445</v>
      </c>
      <c r="F102" s="3">
        <f t="shared" si="2"/>
        <v>-507</v>
      </c>
    </row>
    <row r="103" spans="1:4" ht="24.75" customHeight="1">
      <c r="A103" s="10"/>
      <c r="B103" s="10"/>
      <c r="C103" s="10"/>
      <c r="D103" s="10"/>
    </row>
    <row r="104" spans="1:4" ht="24.75" customHeight="1">
      <c r="A104" s="10"/>
      <c r="B104" s="10"/>
      <c r="C104" s="10"/>
      <c r="D104" s="10"/>
    </row>
    <row r="105" spans="1:4" ht="24.75" customHeight="1">
      <c r="A105" s="10"/>
      <c r="B105" s="10"/>
      <c r="C105" s="10"/>
      <c r="D105" s="10"/>
    </row>
    <row r="106" spans="1:4" ht="24.75" customHeight="1">
      <c r="A106" s="10"/>
      <c r="B106" s="10"/>
      <c r="C106" s="10"/>
      <c r="D106" s="10"/>
    </row>
    <row r="107" spans="1:4" ht="24.75" customHeight="1">
      <c r="A107" s="10"/>
      <c r="B107" s="10"/>
      <c r="C107" s="10"/>
      <c r="D107" s="10"/>
    </row>
    <row r="108" spans="1:4" ht="24.75" customHeight="1">
      <c r="A108" s="5"/>
      <c r="B108" s="5"/>
      <c r="C108" s="5"/>
      <c r="D108" s="5"/>
    </row>
    <row r="109" spans="1:4" ht="24.75" customHeight="1">
      <c r="A109" s="6" t="s">
        <v>89</v>
      </c>
      <c r="B109" s="6"/>
      <c r="C109" s="6"/>
      <c r="D109" s="7" t="s">
        <v>6</v>
      </c>
    </row>
    <row r="110" spans="1:6" ht="24.75" customHeight="1">
      <c r="A110" s="1" t="s">
        <v>18</v>
      </c>
      <c r="B110" s="1" t="s">
        <v>100</v>
      </c>
      <c r="C110" s="1" t="s">
        <v>98</v>
      </c>
      <c r="D110" s="22" t="s">
        <v>101</v>
      </c>
      <c r="F110" s="24" t="s">
        <v>68</v>
      </c>
    </row>
    <row r="111" spans="1:6" ht="24.75" customHeight="1">
      <c r="A111" s="9" t="s">
        <v>15</v>
      </c>
      <c r="B111" s="16">
        <f>SUM(B112:B113)</f>
        <v>1308</v>
      </c>
      <c r="C111" s="16">
        <f>SUM(C112:C113)</f>
        <v>1346</v>
      </c>
      <c r="D111" s="17">
        <f aca="true" t="shared" si="3" ref="D111:D129">(C111-B111)/B111*100</f>
        <v>2.90519877675841</v>
      </c>
      <c r="F111" s="3">
        <f aca="true" t="shared" si="4" ref="F111:F129">C111-B111</f>
        <v>38</v>
      </c>
    </row>
    <row r="112" spans="1:6" ht="24.75" customHeight="1">
      <c r="A112" s="9" t="s">
        <v>33</v>
      </c>
      <c r="B112" s="23">
        <v>58</v>
      </c>
      <c r="C112" s="23">
        <v>63</v>
      </c>
      <c r="D112" s="17">
        <f t="shared" si="3"/>
        <v>8.620689655172415</v>
      </c>
      <c r="F112" s="3">
        <f t="shared" si="4"/>
        <v>5</v>
      </c>
    </row>
    <row r="113" spans="1:6" ht="24.75" customHeight="1">
      <c r="A113" s="9" t="s">
        <v>34</v>
      </c>
      <c r="B113" s="23">
        <v>1250</v>
      </c>
      <c r="C113" s="23">
        <v>1283</v>
      </c>
      <c r="D113" s="17">
        <f t="shared" si="3"/>
        <v>2.64</v>
      </c>
      <c r="F113" s="3">
        <f t="shared" si="4"/>
        <v>33</v>
      </c>
    </row>
    <row r="114" spans="1:6" ht="24.75" customHeight="1">
      <c r="A114" s="9" t="s">
        <v>73</v>
      </c>
      <c r="B114" s="23">
        <v>12545</v>
      </c>
      <c r="C114" s="23">
        <v>13527</v>
      </c>
      <c r="D114" s="17">
        <f t="shared" si="3"/>
        <v>7.827819848545237</v>
      </c>
      <c r="F114" s="3">
        <f t="shared" si="4"/>
        <v>982</v>
      </c>
    </row>
    <row r="115" spans="1:6" ht="24.75" customHeight="1">
      <c r="A115" s="9" t="s">
        <v>29</v>
      </c>
      <c r="B115" s="23">
        <v>8415</v>
      </c>
      <c r="C115" s="23">
        <v>8815</v>
      </c>
      <c r="D115" s="17">
        <f t="shared" si="3"/>
        <v>4.753416518122401</v>
      </c>
      <c r="F115" s="3">
        <f t="shared" si="4"/>
        <v>400</v>
      </c>
    </row>
    <row r="116" spans="1:6" ht="24.75" customHeight="1">
      <c r="A116" s="9" t="s">
        <v>35</v>
      </c>
      <c r="B116" s="23">
        <v>8320</v>
      </c>
      <c r="C116" s="23">
        <v>6208</v>
      </c>
      <c r="D116" s="17">
        <f t="shared" si="3"/>
        <v>-25.384615384615383</v>
      </c>
      <c r="F116" s="3">
        <f t="shared" si="4"/>
        <v>-2112</v>
      </c>
    </row>
    <row r="117" spans="1:6" ht="24.75" customHeight="1">
      <c r="A117" s="9" t="s">
        <v>30</v>
      </c>
      <c r="B117" s="23">
        <v>6874</v>
      </c>
      <c r="C117" s="23">
        <v>5161</v>
      </c>
      <c r="D117" s="17">
        <f t="shared" si="3"/>
        <v>-24.919988361943552</v>
      </c>
      <c r="F117" s="3">
        <f t="shared" si="4"/>
        <v>-1713</v>
      </c>
    </row>
    <row r="118" spans="1:6" ht="24.75" customHeight="1">
      <c r="A118" s="9" t="s">
        <v>36</v>
      </c>
      <c r="B118" s="16">
        <f>SUM(B119:B123)</f>
        <v>10732</v>
      </c>
      <c r="C118" s="16">
        <f>SUM(C119:C123)</f>
        <v>11312</v>
      </c>
      <c r="D118" s="17">
        <f t="shared" si="3"/>
        <v>5.40439806187104</v>
      </c>
      <c r="F118" s="3">
        <f t="shared" si="4"/>
        <v>580</v>
      </c>
    </row>
    <row r="119" spans="1:6" ht="24.75" customHeight="1">
      <c r="A119" s="9" t="s">
        <v>19</v>
      </c>
      <c r="B119" s="23">
        <v>7528</v>
      </c>
      <c r="C119" s="23">
        <v>7777</v>
      </c>
      <c r="D119" s="17">
        <f t="shared" si="3"/>
        <v>3.3076514346439954</v>
      </c>
      <c r="F119" s="3">
        <f t="shared" si="4"/>
        <v>249</v>
      </c>
    </row>
    <row r="120" spans="1:6" ht="24.75" customHeight="1">
      <c r="A120" s="9" t="s">
        <v>20</v>
      </c>
      <c r="B120" s="23">
        <v>182</v>
      </c>
      <c r="C120" s="23">
        <v>277</v>
      </c>
      <c r="D120" s="17">
        <f t="shared" si="3"/>
        <v>52.197802197802204</v>
      </c>
      <c r="F120" s="3">
        <f t="shared" si="4"/>
        <v>95</v>
      </c>
    </row>
    <row r="121" spans="1:6" ht="24.75" customHeight="1">
      <c r="A121" s="9" t="s">
        <v>21</v>
      </c>
      <c r="B121" s="23">
        <v>2156</v>
      </c>
      <c r="C121" s="23">
        <v>2413</v>
      </c>
      <c r="D121" s="17">
        <f t="shared" si="3"/>
        <v>11.920222634508349</v>
      </c>
      <c r="F121" s="3">
        <f t="shared" si="4"/>
        <v>257</v>
      </c>
    </row>
    <row r="122" spans="1:6" ht="24.75" customHeight="1">
      <c r="A122" s="9" t="s">
        <v>22</v>
      </c>
      <c r="B122" s="23"/>
      <c r="C122" s="23"/>
      <c r="D122" s="17"/>
      <c r="F122" s="3">
        <f t="shared" si="4"/>
        <v>0</v>
      </c>
    </row>
    <row r="123" spans="1:6" ht="24.75" customHeight="1">
      <c r="A123" s="31" t="s">
        <v>104</v>
      </c>
      <c r="B123" s="23">
        <v>866</v>
      </c>
      <c r="C123" s="23">
        <v>845</v>
      </c>
      <c r="D123" s="17">
        <f t="shared" si="3"/>
        <v>-2.424942263279446</v>
      </c>
      <c r="F123" s="3">
        <f t="shared" si="4"/>
        <v>-21</v>
      </c>
    </row>
    <row r="124" spans="1:6" ht="24.75" customHeight="1">
      <c r="A124" s="9" t="s">
        <v>37</v>
      </c>
      <c r="B124" s="16">
        <f>SUM(B125:B126)</f>
        <v>48629</v>
      </c>
      <c r="C124" s="16">
        <f>SUM(C125:C126)</f>
        <v>47296</v>
      </c>
      <c r="D124" s="17">
        <f t="shared" si="3"/>
        <v>-2.741162680704929</v>
      </c>
      <c r="F124" s="3">
        <f t="shared" si="4"/>
        <v>-1333</v>
      </c>
    </row>
    <row r="125" spans="1:6" ht="24.75" customHeight="1">
      <c r="A125" s="9" t="s">
        <v>31</v>
      </c>
      <c r="B125" s="23">
        <v>18826</v>
      </c>
      <c r="C125" s="23">
        <v>18843</v>
      </c>
      <c r="D125" s="17">
        <f t="shared" si="3"/>
        <v>0.09030064803994475</v>
      </c>
      <c r="F125" s="3">
        <f t="shared" si="4"/>
        <v>17</v>
      </c>
    </row>
    <row r="126" spans="1:6" ht="24.75" customHeight="1">
      <c r="A126" s="9" t="s">
        <v>32</v>
      </c>
      <c r="B126" s="23">
        <v>29803</v>
      </c>
      <c r="C126" s="23">
        <v>28453</v>
      </c>
      <c r="D126" s="17">
        <f t="shared" si="3"/>
        <v>-4.529745327651578</v>
      </c>
      <c r="F126" s="3">
        <f t="shared" si="4"/>
        <v>-1350</v>
      </c>
    </row>
    <row r="127" spans="1:6" ht="24.75" customHeight="1">
      <c r="A127" s="9" t="s">
        <v>38</v>
      </c>
      <c r="B127" s="23">
        <v>26379</v>
      </c>
      <c r="C127" s="23">
        <v>25647</v>
      </c>
      <c r="D127" s="17">
        <f t="shared" si="3"/>
        <v>-2.7749346070738086</v>
      </c>
      <c r="F127" s="3">
        <f t="shared" si="4"/>
        <v>-732</v>
      </c>
    </row>
    <row r="128" spans="1:6" ht="24.75" customHeight="1">
      <c r="A128" s="9" t="s">
        <v>39</v>
      </c>
      <c r="B128" s="23">
        <v>24715</v>
      </c>
      <c r="C128" s="23">
        <v>28423</v>
      </c>
      <c r="D128" s="17">
        <f t="shared" si="3"/>
        <v>15.003034594375887</v>
      </c>
      <c r="F128" s="3">
        <f t="shared" si="4"/>
        <v>3708</v>
      </c>
    </row>
    <row r="129" spans="1:6" ht="24.75" customHeight="1">
      <c r="A129" s="1" t="s">
        <v>28</v>
      </c>
      <c r="B129" s="16">
        <f>B111+B114+B116+B118+B124+B127+B128</f>
        <v>132628</v>
      </c>
      <c r="C129" s="16">
        <f>C111+C114+C116+C118+C124+C127+C128</f>
        <v>133759</v>
      </c>
      <c r="D129" s="17">
        <f t="shared" si="3"/>
        <v>0.8527611062520735</v>
      </c>
      <c r="F129" s="3">
        <f t="shared" si="4"/>
        <v>1131</v>
      </c>
    </row>
    <row r="130" spans="1:4" ht="24.75" customHeight="1">
      <c r="A130" s="11"/>
      <c r="B130" s="14"/>
      <c r="C130" s="14"/>
      <c r="D130" s="2"/>
    </row>
    <row r="131" spans="1:4" ht="24.75" customHeight="1">
      <c r="A131" s="11"/>
      <c r="B131" s="14"/>
      <c r="C131" s="14"/>
      <c r="D131" s="2"/>
    </row>
    <row r="132" spans="1:4" ht="24.75" customHeight="1">
      <c r="A132" s="11"/>
      <c r="B132" s="14"/>
      <c r="C132" s="14"/>
      <c r="D132" s="2"/>
    </row>
    <row r="133" spans="1:4" ht="24.75" customHeight="1">
      <c r="A133" s="11"/>
      <c r="B133" s="14"/>
      <c r="C133" s="14"/>
      <c r="D133" s="2"/>
    </row>
    <row r="134" spans="1:4" ht="24.75" customHeight="1">
      <c r="A134" s="11"/>
      <c r="B134" s="14"/>
      <c r="C134" s="14"/>
      <c r="D134" s="2"/>
    </row>
    <row r="135" spans="1:4" ht="24.75" customHeight="1">
      <c r="A135" s="11"/>
      <c r="B135" s="14"/>
      <c r="C135" s="14"/>
      <c r="D135" s="2"/>
    </row>
    <row r="136" spans="1:4" ht="24.75" customHeight="1">
      <c r="A136" s="6" t="s">
        <v>56</v>
      </c>
      <c r="B136" s="6"/>
      <c r="C136" s="6"/>
      <c r="D136" s="7" t="s">
        <v>6</v>
      </c>
    </row>
    <row r="137" spans="1:6" ht="24.75" customHeight="1">
      <c r="A137" s="1" t="s">
        <v>18</v>
      </c>
      <c r="B137" s="1" t="s">
        <v>100</v>
      </c>
      <c r="C137" s="1" t="s">
        <v>98</v>
      </c>
      <c r="D137" s="22" t="s">
        <v>101</v>
      </c>
      <c r="F137" s="24" t="s">
        <v>68</v>
      </c>
    </row>
    <row r="138" spans="1:6" ht="24.75" customHeight="1">
      <c r="A138" s="9" t="s">
        <v>15</v>
      </c>
      <c r="B138" s="16">
        <f>SUM(B139:B140)</f>
        <v>3579</v>
      </c>
      <c r="C138" s="16">
        <f>SUM(C139:C140)</f>
        <v>3662</v>
      </c>
      <c r="D138" s="17">
        <f aca="true" t="shared" si="5" ref="D138:D156">(C138-B138)/B138*100</f>
        <v>2.3190835428890755</v>
      </c>
      <c r="F138" s="3">
        <f aca="true" t="shared" si="6" ref="F138:F156">C138-B138</f>
        <v>83</v>
      </c>
    </row>
    <row r="139" spans="1:6" ht="24.75" customHeight="1">
      <c r="A139" s="9" t="s">
        <v>33</v>
      </c>
      <c r="B139" s="23">
        <v>163</v>
      </c>
      <c r="C139" s="23">
        <v>178</v>
      </c>
      <c r="D139" s="17">
        <f t="shared" si="5"/>
        <v>9.202453987730062</v>
      </c>
      <c r="F139" s="3">
        <f t="shared" si="6"/>
        <v>15</v>
      </c>
    </row>
    <row r="140" spans="1:6" ht="24.75" customHeight="1">
      <c r="A140" s="9" t="s">
        <v>34</v>
      </c>
      <c r="B140" s="23">
        <v>3416</v>
      </c>
      <c r="C140" s="23">
        <v>3484</v>
      </c>
      <c r="D140" s="17">
        <f t="shared" si="5"/>
        <v>1.9906323185011712</v>
      </c>
      <c r="F140" s="3">
        <f t="shared" si="6"/>
        <v>68</v>
      </c>
    </row>
    <row r="141" spans="1:6" ht="24.75" customHeight="1">
      <c r="A141" s="9" t="s">
        <v>73</v>
      </c>
      <c r="B141" s="23">
        <v>46283</v>
      </c>
      <c r="C141" s="23">
        <v>47933</v>
      </c>
      <c r="D141" s="17">
        <f t="shared" si="5"/>
        <v>3.565023874856859</v>
      </c>
      <c r="F141" s="3">
        <f t="shared" si="6"/>
        <v>1650</v>
      </c>
    </row>
    <row r="142" spans="1:6" ht="24.75" customHeight="1">
      <c r="A142" s="9" t="s">
        <v>29</v>
      </c>
      <c r="B142" s="23">
        <v>35405</v>
      </c>
      <c r="C142" s="23">
        <v>35966</v>
      </c>
      <c r="D142" s="17">
        <f t="shared" si="5"/>
        <v>1.5845219601751164</v>
      </c>
      <c r="F142" s="3">
        <f t="shared" si="6"/>
        <v>561</v>
      </c>
    </row>
    <row r="143" spans="1:6" ht="24.75" customHeight="1">
      <c r="A143" s="9" t="s">
        <v>35</v>
      </c>
      <c r="B143" s="23">
        <v>22831</v>
      </c>
      <c r="C143" s="23">
        <v>22206</v>
      </c>
      <c r="D143" s="17">
        <f t="shared" si="5"/>
        <v>-2.7375060225132497</v>
      </c>
      <c r="F143" s="3">
        <f t="shared" si="6"/>
        <v>-625</v>
      </c>
    </row>
    <row r="144" spans="1:6" ht="24.75" customHeight="1">
      <c r="A144" s="9" t="s">
        <v>30</v>
      </c>
      <c r="B144" s="23">
        <v>19426</v>
      </c>
      <c r="C144" s="23">
        <v>18963</v>
      </c>
      <c r="D144" s="17">
        <f t="shared" si="5"/>
        <v>-2.3834036857819414</v>
      </c>
      <c r="F144" s="3">
        <f t="shared" si="6"/>
        <v>-463</v>
      </c>
    </row>
    <row r="145" spans="1:6" ht="24.75" customHeight="1">
      <c r="A145" s="9" t="s">
        <v>36</v>
      </c>
      <c r="B145" s="16">
        <f>SUM(B146:B150)</f>
        <v>32861</v>
      </c>
      <c r="C145" s="16">
        <f>SUM(C146:C150)</f>
        <v>29515</v>
      </c>
      <c r="D145" s="17">
        <f t="shared" si="5"/>
        <v>-10.182282949392897</v>
      </c>
      <c r="F145" s="3">
        <f t="shared" si="6"/>
        <v>-3346</v>
      </c>
    </row>
    <row r="146" spans="1:6" ht="24.75" customHeight="1">
      <c r="A146" s="9" t="s">
        <v>19</v>
      </c>
      <c r="B146" s="23">
        <v>25548</v>
      </c>
      <c r="C146" s="23">
        <v>22039</v>
      </c>
      <c r="D146" s="17">
        <f t="shared" si="5"/>
        <v>-13.734930327227179</v>
      </c>
      <c r="F146" s="3">
        <f t="shared" si="6"/>
        <v>-3509</v>
      </c>
    </row>
    <row r="147" spans="1:6" ht="24.75" customHeight="1">
      <c r="A147" s="9" t="s">
        <v>20</v>
      </c>
      <c r="B147" s="23">
        <v>502</v>
      </c>
      <c r="C147" s="23">
        <v>529</v>
      </c>
      <c r="D147" s="17">
        <f t="shared" si="5"/>
        <v>5.378486055776892</v>
      </c>
      <c r="F147" s="3">
        <f t="shared" si="6"/>
        <v>27</v>
      </c>
    </row>
    <row r="148" spans="1:6" s="8" customFormat="1" ht="24.75" customHeight="1">
      <c r="A148" s="9" t="s">
        <v>21</v>
      </c>
      <c r="B148" s="23">
        <v>4414</v>
      </c>
      <c r="C148" s="23">
        <v>4569</v>
      </c>
      <c r="D148" s="17">
        <f t="shared" si="5"/>
        <v>3.5115541458994106</v>
      </c>
      <c r="F148" s="3">
        <f t="shared" si="6"/>
        <v>155</v>
      </c>
    </row>
    <row r="149" spans="1:6" ht="24.75" customHeight="1">
      <c r="A149" s="9" t="s">
        <v>22</v>
      </c>
      <c r="B149" s="23"/>
      <c r="C149" s="23"/>
      <c r="D149" s="17"/>
      <c r="F149" s="3">
        <f t="shared" si="6"/>
        <v>0</v>
      </c>
    </row>
    <row r="150" spans="1:6" ht="24.75" customHeight="1">
      <c r="A150" s="31" t="s">
        <v>104</v>
      </c>
      <c r="B150" s="23">
        <v>2397</v>
      </c>
      <c r="C150" s="23">
        <v>2378</v>
      </c>
      <c r="D150" s="17">
        <f t="shared" si="5"/>
        <v>-0.7926574885273258</v>
      </c>
      <c r="F150" s="3">
        <f t="shared" si="6"/>
        <v>-19</v>
      </c>
    </row>
    <row r="151" spans="1:6" ht="24.75" customHeight="1">
      <c r="A151" s="9" t="s">
        <v>37</v>
      </c>
      <c r="B151" s="16">
        <f>SUM(B152:B153)</f>
        <v>147701</v>
      </c>
      <c r="C151" s="16">
        <f>SUM(C152:C153)</f>
        <v>141730</v>
      </c>
      <c r="D151" s="17">
        <f t="shared" si="5"/>
        <v>-4.042626657910238</v>
      </c>
      <c r="F151" s="3">
        <f t="shared" si="6"/>
        <v>-5971</v>
      </c>
    </row>
    <row r="152" spans="1:6" ht="24.75" customHeight="1">
      <c r="A152" s="9" t="s">
        <v>31</v>
      </c>
      <c r="B152" s="23">
        <v>56165</v>
      </c>
      <c r="C152" s="23">
        <v>55166</v>
      </c>
      <c r="D152" s="17">
        <f t="shared" si="5"/>
        <v>-1.7786877948900561</v>
      </c>
      <c r="F152" s="3">
        <f t="shared" si="6"/>
        <v>-999</v>
      </c>
    </row>
    <row r="153" spans="1:6" ht="24.75" customHeight="1">
      <c r="A153" s="9" t="s">
        <v>32</v>
      </c>
      <c r="B153" s="23">
        <v>91536</v>
      </c>
      <c r="C153" s="23">
        <v>86564</v>
      </c>
      <c r="D153" s="17">
        <f t="shared" si="5"/>
        <v>-5.431742702324768</v>
      </c>
      <c r="F153" s="3">
        <f t="shared" si="6"/>
        <v>-4972</v>
      </c>
    </row>
    <row r="154" spans="1:6" ht="24.75" customHeight="1">
      <c r="A154" s="9" t="s">
        <v>38</v>
      </c>
      <c r="B154" s="23">
        <v>162814</v>
      </c>
      <c r="C154" s="23">
        <v>160032</v>
      </c>
      <c r="D154" s="17">
        <f t="shared" si="5"/>
        <v>-1.7086982691906103</v>
      </c>
      <c r="F154" s="3">
        <f t="shared" si="6"/>
        <v>-2782</v>
      </c>
    </row>
    <row r="155" spans="1:6" ht="24.75" customHeight="1">
      <c r="A155" s="9" t="s">
        <v>39</v>
      </c>
      <c r="B155" s="23">
        <v>55626</v>
      </c>
      <c r="C155" s="23">
        <v>61642</v>
      </c>
      <c r="D155" s="17">
        <f t="shared" si="5"/>
        <v>10.81508647035559</v>
      </c>
      <c r="F155" s="3">
        <f t="shared" si="6"/>
        <v>6016</v>
      </c>
    </row>
    <row r="156" spans="1:6" ht="24.75" customHeight="1">
      <c r="A156" s="1" t="s">
        <v>28</v>
      </c>
      <c r="B156" s="16">
        <f>B138+B141+B143+B145+B151+B154+B155</f>
        <v>471695</v>
      </c>
      <c r="C156" s="16">
        <f>C138+C141+C143+C145+C151+C154+C155</f>
        <v>466720</v>
      </c>
      <c r="D156" s="17">
        <f t="shared" si="5"/>
        <v>-1.054706961065943</v>
      </c>
      <c r="F156" s="3">
        <f t="shared" si="6"/>
        <v>-4975</v>
      </c>
    </row>
    <row r="157" spans="1:4" ht="24.75" customHeight="1">
      <c r="A157" s="5"/>
      <c r="B157" s="5"/>
      <c r="C157" s="5"/>
      <c r="D157" s="5"/>
    </row>
    <row r="158" spans="1:4" ht="24.75" customHeight="1">
      <c r="A158" s="5"/>
      <c r="B158" s="5"/>
      <c r="C158" s="5"/>
      <c r="D158" s="5"/>
    </row>
    <row r="159" spans="1:4" ht="24.75" customHeight="1">
      <c r="A159" s="5"/>
      <c r="B159" s="5"/>
      <c r="C159" s="5"/>
      <c r="D159" s="5"/>
    </row>
    <row r="160" spans="1:4" ht="24.75" customHeight="1">
      <c r="A160" s="5"/>
      <c r="B160" s="5"/>
      <c r="C160" s="5"/>
      <c r="D160" s="5"/>
    </row>
    <row r="161" spans="1:4" ht="24.75" customHeight="1">
      <c r="A161" s="5"/>
      <c r="B161" s="5"/>
      <c r="C161" s="5"/>
      <c r="D161" s="5"/>
    </row>
    <row r="162" spans="1:4" ht="24.75" customHeight="1">
      <c r="A162" s="5"/>
      <c r="B162" s="5"/>
      <c r="C162" s="5"/>
      <c r="D162" s="5"/>
    </row>
    <row r="163" spans="1:4" ht="24.75" customHeight="1">
      <c r="A163" s="30" t="s">
        <v>90</v>
      </c>
      <c r="B163" s="6"/>
      <c r="C163" s="6"/>
      <c r="D163" s="7" t="s">
        <v>6</v>
      </c>
    </row>
    <row r="164" spans="1:6" ht="24.75" customHeight="1">
      <c r="A164" s="1" t="s">
        <v>18</v>
      </c>
      <c r="B164" s="1" t="s">
        <v>100</v>
      </c>
      <c r="C164" s="1" t="s">
        <v>98</v>
      </c>
      <c r="D164" s="22" t="s">
        <v>101</v>
      </c>
      <c r="F164" s="24" t="s">
        <v>68</v>
      </c>
    </row>
    <row r="165" spans="1:6" ht="24.75" customHeight="1">
      <c r="A165" s="9" t="s">
        <v>15</v>
      </c>
      <c r="B165" s="16">
        <f>SUM(B166:B167)</f>
        <v>148</v>
      </c>
      <c r="C165" s="16">
        <f>SUM(C166:C167)</f>
        <v>154</v>
      </c>
      <c r="D165" s="17">
        <f aca="true" t="shared" si="7" ref="D165:D183">(C165-B165)/B165*100</f>
        <v>4.054054054054054</v>
      </c>
      <c r="F165" s="3">
        <f aca="true" t="shared" si="8" ref="F165:F183">C165-B165</f>
        <v>6</v>
      </c>
    </row>
    <row r="166" spans="1:6" ht="24.75" customHeight="1">
      <c r="A166" s="9" t="s">
        <v>33</v>
      </c>
      <c r="B166" s="23">
        <v>1</v>
      </c>
      <c r="C166" s="23">
        <v>1</v>
      </c>
      <c r="D166" s="17">
        <f t="shared" si="7"/>
        <v>0</v>
      </c>
      <c r="F166" s="3">
        <f t="shared" si="8"/>
        <v>0</v>
      </c>
    </row>
    <row r="167" spans="1:6" ht="24.75" customHeight="1">
      <c r="A167" s="9" t="s">
        <v>34</v>
      </c>
      <c r="B167" s="23">
        <v>147</v>
      </c>
      <c r="C167" s="23">
        <v>153</v>
      </c>
      <c r="D167" s="17">
        <f t="shared" si="7"/>
        <v>4.081632653061225</v>
      </c>
      <c r="F167" s="3">
        <f t="shared" si="8"/>
        <v>6</v>
      </c>
    </row>
    <row r="168" spans="1:6" ht="24.75" customHeight="1">
      <c r="A168" s="9" t="s">
        <v>73</v>
      </c>
      <c r="B168" s="23">
        <v>7156</v>
      </c>
      <c r="C168" s="23">
        <v>7309</v>
      </c>
      <c r="D168" s="17">
        <f t="shared" si="7"/>
        <v>2.1380659586361093</v>
      </c>
      <c r="F168" s="3">
        <f t="shared" si="8"/>
        <v>153</v>
      </c>
    </row>
    <row r="169" spans="1:6" ht="24.75" customHeight="1">
      <c r="A169" s="9" t="s">
        <v>29</v>
      </c>
      <c r="B169" s="23">
        <v>6053</v>
      </c>
      <c r="C169" s="23"/>
      <c r="D169" s="17">
        <f t="shared" si="7"/>
        <v>-100</v>
      </c>
      <c r="F169" s="3">
        <f t="shared" si="8"/>
        <v>-6053</v>
      </c>
    </row>
    <row r="170" spans="1:6" ht="24.75" customHeight="1">
      <c r="A170" s="9" t="s">
        <v>35</v>
      </c>
      <c r="B170" s="23">
        <v>7570</v>
      </c>
      <c r="C170" s="23">
        <v>6419</v>
      </c>
      <c r="D170" s="17">
        <f t="shared" si="7"/>
        <v>-15.204755614266844</v>
      </c>
      <c r="F170" s="3">
        <f t="shared" si="8"/>
        <v>-1151</v>
      </c>
    </row>
    <row r="171" spans="1:6" ht="24.75" customHeight="1">
      <c r="A171" s="9" t="s">
        <v>30</v>
      </c>
      <c r="B171" s="23">
        <v>6565</v>
      </c>
      <c r="C171" s="23">
        <v>6161</v>
      </c>
      <c r="D171" s="17">
        <f t="shared" si="7"/>
        <v>-6.153846153846154</v>
      </c>
      <c r="F171" s="3">
        <f t="shared" si="8"/>
        <v>-404</v>
      </c>
    </row>
    <row r="172" spans="1:6" ht="24.75" customHeight="1">
      <c r="A172" s="9" t="s">
        <v>36</v>
      </c>
      <c r="B172" s="16">
        <f>SUM(B173:B177)</f>
        <v>7119</v>
      </c>
      <c r="C172" s="16">
        <f>SUM(C173:C177)</f>
        <v>6870</v>
      </c>
      <c r="D172" s="17">
        <f t="shared" si="7"/>
        <v>-3.497682258744206</v>
      </c>
      <c r="F172" s="3">
        <f t="shared" si="8"/>
        <v>-249</v>
      </c>
    </row>
    <row r="173" spans="1:6" ht="24.75" customHeight="1">
      <c r="A173" s="9" t="s">
        <v>19</v>
      </c>
      <c r="B173" s="23">
        <v>6046</v>
      </c>
      <c r="C173" s="23">
        <v>5530</v>
      </c>
      <c r="D173" s="17">
        <f t="shared" si="7"/>
        <v>-8.534568309626199</v>
      </c>
      <c r="F173" s="3">
        <f t="shared" si="8"/>
        <v>-516</v>
      </c>
    </row>
    <row r="174" spans="1:6" ht="24.75" customHeight="1">
      <c r="A174" s="9" t="s">
        <v>20</v>
      </c>
      <c r="B174" s="23">
        <v>335</v>
      </c>
      <c r="C174" s="23">
        <v>447</v>
      </c>
      <c r="D174" s="17">
        <f t="shared" si="7"/>
        <v>33.43283582089553</v>
      </c>
      <c r="F174" s="3">
        <f t="shared" si="8"/>
        <v>112</v>
      </c>
    </row>
    <row r="175" spans="1:6" s="8" customFormat="1" ht="24.75" customHeight="1">
      <c r="A175" s="9" t="s">
        <v>21</v>
      </c>
      <c r="B175" s="23">
        <v>458</v>
      </c>
      <c r="C175" s="23">
        <v>575</v>
      </c>
      <c r="D175" s="17">
        <f t="shared" si="7"/>
        <v>25.54585152838428</v>
      </c>
      <c r="F175" s="3">
        <f t="shared" si="8"/>
        <v>117</v>
      </c>
    </row>
    <row r="176" spans="1:6" ht="24.75" customHeight="1">
      <c r="A176" s="9" t="s">
        <v>22</v>
      </c>
      <c r="B176" s="23"/>
      <c r="C176" s="23"/>
      <c r="D176" s="17" t="e">
        <f t="shared" si="7"/>
        <v>#DIV/0!</v>
      </c>
      <c r="F176" s="3">
        <f t="shared" si="8"/>
        <v>0</v>
      </c>
    </row>
    <row r="177" spans="1:6" ht="24.75" customHeight="1">
      <c r="A177" s="31" t="s">
        <v>104</v>
      </c>
      <c r="B177" s="23">
        <v>280</v>
      </c>
      <c r="C177" s="23">
        <v>318</v>
      </c>
      <c r="D177" s="17">
        <f t="shared" si="7"/>
        <v>13.571428571428571</v>
      </c>
      <c r="F177" s="3">
        <f t="shared" si="8"/>
        <v>38</v>
      </c>
    </row>
    <row r="178" spans="1:6" ht="24.75" customHeight="1">
      <c r="A178" s="9" t="s">
        <v>37</v>
      </c>
      <c r="B178" s="16">
        <f>SUM(B179:B180)</f>
        <v>22132</v>
      </c>
      <c r="C178" s="16">
        <f>SUM(C179:C180)</f>
        <v>23739</v>
      </c>
      <c r="D178" s="17">
        <f t="shared" si="7"/>
        <v>7.260979577082957</v>
      </c>
      <c r="F178" s="3">
        <f t="shared" si="8"/>
        <v>1607</v>
      </c>
    </row>
    <row r="179" spans="1:6" ht="24.75" customHeight="1">
      <c r="A179" s="9" t="s">
        <v>31</v>
      </c>
      <c r="B179" s="23">
        <v>5877</v>
      </c>
      <c r="C179" s="23">
        <v>6669</v>
      </c>
      <c r="D179" s="17">
        <f t="shared" si="7"/>
        <v>13.476263399693721</v>
      </c>
      <c r="F179" s="3">
        <f t="shared" si="8"/>
        <v>792</v>
      </c>
    </row>
    <row r="180" spans="1:6" ht="24.75" customHeight="1">
      <c r="A180" s="9" t="s">
        <v>32</v>
      </c>
      <c r="B180" s="23">
        <v>16255</v>
      </c>
      <c r="C180" s="23">
        <v>17070</v>
      </c>
      <c r="D180" s="17">
        <f t="shared" si="7"/>
        <v>5.013841894801599</v>
      </c>
      <c r="F180" s="3">
        <f t="shared" si="8"/>
        <v>815</v>
      </c>
    </row>
    <row r="181" spans="1:6" ht="24.75" customHeight="1">
      <c r="A181" s="9" t="s">
        <v>38</v>
      </c>
      <c r="B181" s="23">
        <v>44468</v>
      </c>
      <c r="C181" s="23">
        <v>45649</v>
      </c>
      <c r="D181" s="17">
        <f t="shared" si="7"/>
        <v>2.655842403526131</v>
      </c>
      <c r="F181" s="3">
        <f t="shared" si="8"/>
        <v>1181</v>
      </c>
    </row>
    <row r="182" spans="1:6" ht="24.75" customHeight="1">
      <c r="A182" s="9" t="s">
        <v>39</v>
      </c>
      <c r="B182" s="23">
        <v>13811</v>
      </c>
      <c r="C182" s="23">
        <v>17676</v>
      </c>
      <c r="D182" s="17">
        <f t="shared" si="7"/>
        <v>27.984939540945625</v>
      </c>
      <c r="F182" s="3">
        <f t="shared" si="8"/>
        <v>3865</v>
      </c>
    </row>
    <row r="183" spans="1:6" ht="24.75" customHeight="1">
      <c r="A183" s="1" t="s">
        <v>28</v>
      </c>
      <c r="B183" s="16">
        <f>B165+B168+B170+B172+B178+B181+B182</f>
        <v>102404</v>
      </c>
      <c r="C183" s="16">
        <f>C165+C168+C170+C172+C178+C181+C182</f>
        <v>107816</v>
      </c>
      <c r="D183" s="17">
        <f t="shared" si="7"/>
        <v>5.284949806648178</v>
      </c>
      <c r="F183" s="3">
        <f t="shared" si="8"/>
        <v>5412</v>
      </c>
    </row>
    <row r="184" spans="1:4" ht="24.75" customHeight="1">
      <c r="A184" s="5"/>
      <c r="B184" s="5"/>
      <c r="C184" s="5"/>
      <c r="D184" s="5"/>
    </row>
    <row r="185" spans="1:4" ht="24.75" customHeight="1">
      <c r="A185" s="5"/>
      <c r="B185" s="5"/>
      <c r="C185" s="5"/>
      <c r="D185" s="5"/>
    </row>
    <row r="186" spans="1:4" ht="24.75" customHeight="1">
      <c r="A186" s="5"/>
      <c r="B186" s="5"/>
      <c r="C186" s="5"/>
      <c r="D186" s="5"/>
    </row>
    <row r="187" spans="1:4" ht="24.75" customHeight="1">
      <c r="A187" s="5"/>
      <c r="B187" s="5"/>
      <c r="C187" s="5"/>
      <c r="D187" s="5"/>
    </row>
    <row r="188" spans="1:4" ht="24.75" customHeight="1">
      <c r="A188" s="5"/>
      <c r="B188" s="5"/>
      <c r="C188" s="5"/>
      <c r="D188" s="5"/>
    </row>
    <row r="189" spans="1:4" ht="24.75" customHeight="1">
      <c r="A189" s="5"/>
      <c r="B189" s="5"/>
      <c r="C189" s="5"/>
      <c r="D189" s="5"/>
    </row>
    <row r="190" spans="1:4" ht="24.75" customHeight="1">
      <c r="A190" s="30" t="s">
        <v>91</v>
      </c>
      <c r="B190" s="6"/>
      <c r="C190" s="6"/>
      <c r="D190" s="7" t="s">
        <v>6</v>
      </c>
    </row>
    <row r="191" spans="1:6" ht="24.75" customHeight="1">
      <c r="A191" s="1" t="s">
        <v>18</v>
      </c>
      <c r="B191" s="1" t="s">
        <v>100</v>
      </c>
      <c r="C191" s="1" t="s">
        <v>98</v>
      </c>
      <c r="D191" s="22" t="s">
        <v>101</v>
      </c>
      <c r="F191" s="24" t="s">
        <v>68</v>
      </c>
    </row>
    <row r="192" spans="1:6" ht="24.75" customHeight="1">
      <c r="A192" s="9" t="s">
        <v>51</v>
      </c>
      <c r="B192" s="25">
        <v>4539</v>
      </c>
      <c r="C192" s="25">
        <v>4605</v>
      </c>
      <c r="D192" s="17">
        <f aca="true" t="shared" si="9" ref="D192:D201">(C192-B192)/B192*100</f>
        <v>1.4540647719762063</v>
      </c>
      <c r="F192" s="3">
        <f aca="true" t="shared" si="10" ref="F192:F201">C192-B192</f>
        <v>66</v>
      </c>
    </row>
    <row r="193" spans="1:6" ht="24.75" customHeight="1">
      <c r="A193" s="9" t="s">
        <v>41</v>
      </c>
      <c r="B193" s="25">
        <v>629</v>
      </c>
      <c r="C193" s="25">
        <v>924</v>
      </c>
      <c r="D193" s="17">
        <f t="shared" si="9"/>
        <v>46.89984101748807</v>
      </c>
      <c r="F193" s="3">
        <f t="shared" si="10"/>
        <v>295</v>
      </c>
    </row>
    <row r="194" spans="1:6" ht="24.75" customHeight="1">
      <c r="A194" s="9" t="s">
        <v>43</v>
      </c>
      <c r="B194" s="18">
        <f>B195+B196+B197+B198</f>
        <v>1592</v>
      </c>
      <c r="C194" s="18">
        <f>C195+C196+C197+C198</f>
        <v>1638</v>
      </c>
      <c r="D194" s="17">
        <f t="shared" si="9"/>
        <v>2.8894472361809047</v>
      </c>
      <c r="F194" s="3">
        <f t="shared" si="10"/>
        <v>46</v>
      </c>
    </row>
    <row r="195" spans="1:6" ht="24.75" customHeight="1">
      <c r="A195" s="9" t="s">
        <v>19</v>
      </c>
      <c r="B195" s="25">
        <v>1407</v>
      </c>
      <c r="C195" s="25">
        <v>1454</v>
      </c>
      <c r="D195" s="17">
        <f t="shared" si="9"/>
        <v>3.3404406538734897</v>
      </c>
      <c r="F195" s="3">
        <f t="shared" si="10"/>
        <v>47</v>
      </c>
    </row>
    <row r="196" spans="1:6" ht="24.75" customHeight="1">
      <c r="A196" s="9" t="s">
        <v>20</v>
      </c>
      <c r="B196" s="25">
        <v>101</v>
      </c>
      <c r="C196" s="25">
        <v>100</v>
      </c>
      <c r="D196" s="17">
        <f t="shared" si="9"/>
        <v>-0.9900990099009901</v>
      </c>
      <c r="F196" s="3">
        <f t="shared" si="10"/>
        <v>-1</v>
      </c>
    </row>
    <row r="197" spans="1:6" ht="24.75" customHeight="1">
      <c r="A197" s="9" t="s">
        <v>21</v>
      </c>
      <c r="B197" s="25">
        <v>84</v>
      </c>
      <c r="C197" s="25">
        <v>84</v>
      </c>
      <c r="D197" s="17">
        <f t="shared" si="9"/>
        <v>0</v>
      </c>
      <c r="F197" s="3">
        <f t="shared" si="10"/>
        <v>0</v>
      </c>
    </row>
    <row r="198" spans="1:6" ht="24.75" customHeight="1">
      <c r="A198" s="9" t="s">
        <v>22</v>
      </c>
      <c r="B198" s="25"/>
      <c r="C198" s="25"/>
      <c r="D198" s="17"/>
      <c r="F198" s="3">
        <f t="shared" si="10"/>
        <v>0</v>
      </c>
    </row>
    <row r="199" spans="1:6" ht="24.75" customHeight="1">
      <c r="A199" s="9" t="s">
        <v>79</v>
      </c>
      <c r="B199" s="25">
        <v>29676</v>
      </c>
      <c r="C199" s="25">
        <v>29454</v>
      </c>
      <c r="D199" s="17">
        <f t="shared" si="9"/>
        <v>-0.7480792559644156</v>
      </c>
      <c r="F199" s="3">
        <f t="shared" si="10"/>
        <v>-222</v>
      </c>
    </row>
    <row r="200" spans="1:6" ht="24.75" customHeight="1">
      <c r="A200" s="9" t="s">
        <v>80</v>
      </c>
      <c r="B200" s="25">
        <v>5037</v>
      </c>
      <c r="C200" s="25">
        <v>5542</v>
      </c>
      <c r="D200" s="17">
        <f t="shared" si="9"/>
        <v>10.025809013301568</v>
      </c>
      <c r="F200" s="3">
        <f t="shared" si="10"/>
        <v>505</v>
      </c>
    </row>
    <row r="201" spans="1:6" ht="24.75" customHeight="1">
      <c r="A201" s="1" t="s">
        <v>28</v>
      </c>
      <c r="B201" s="18">
        <f>B192+B193+B194+B199+B200</f>
        <v>41473</v>
      </c>
      <c r="C201" s="18">
        <f>C192+C193+C194+C199+C200</f>
        <v>42163</v>
      </c>
      <c r="D201" s="17">
        <f t="shared" si="9"/>
        <v>1.663733031128686</v>
      </c>
      <c r="F201" s="3">
        <f t="shared" si="10"/>
        <v>690</v>
      </c>
    </row>
    <row r="202" spans="1:4" ht="24.75" customHeight="1">
      <c r="A202" s="11"/>
      <c r="B202" s="12"/>
      <c r="C202" s="12"/>
      <c r="D202" s="2"/>
    </row>
    <row r="203" spans="1:4" ht="24.75" customHeight="1">
      <c r="A203" s="11"/>
      <c r="B203" s="12"/>
      <c r="C203" s="12"/>
      <c r="D203" s="2"/>
    </row>
    <row r="204" spans="1:4" ht="24.75" customHeight="1">
      <c r="A204" s="11"/>
      <c r="B204" s="12"/>
      <c r="C204" s="12"/>
      <c r="D204" s="2"/>
    </row>
    <row r="205" spans="1:4" ht="24.75" customHeight="1">
      <c r="A205" s="11"/>
      <c r="B205" s="12"/>
      <c r="C205" s="12"/>
      <c r="D205" s="2"/>
    </row>
    <row r="206" spans="1:4" ht="24.75" customHeight="1">
      <c r="A206" s="11"/>
      <c r="B206" s="12"/>
      <c r="C206" s="12"/>
      <c r="D206" s="2"/>
    </row>
    <row r="207" spans="1:4" ht="24.75" customHeight="1">
      <c r="A207" s="11"/>
      <c r="B207" s="12"/>
      <c r="C207" s="12"/>
      <c r="D207" s="2"/>
    </row>
    <row r="208" spans="1:4" ht="24.75" customHeight="1">
      <c r="A208" s="11"/>
      <c r="B208" s="12"/>
      <c r="C208" s="12"/>
      <c r="D208" s="2"/>
    </row>
    <row r="209" spans="1:4" ht="24.75" customHeight="1">
      <c r="A209" s="11"/>
      <c r="B209" s="12"/>
      <c r="C209" s="12"/>
      <c r="D209" s="2"/>
    </row>
    <row r="210" spans="1:4" ht="24.75" customHeight="1">
      <c r="A210" s="11"/>
      <c r="B210" s="12"/>
      <c r="C210" s="12"/>
      <c r="D210" s="2"/>
    </row>
    <row r="211" spans="1:4" ht="24.75" customHeight="1">
      <c r="A211" s="11"/>
      <c r="B211" s="12"/>
      <c r="C211" s="12"/>
      <c r="D211" s="2"/>
    </row>
    <row r="212" spans="1:4" ht="24.75" customHeight="1">
      <c r="A212" s="11"/>
      <c r="B212" s="12"/>
      <c r="C212" s="12"/>
      <c r="D212" s="2"/>
    </row>
    <row r="213" spans="1:4" ht="24.75" customHeight="1">
      <c r="A213" s="11"/>
      <c r="B213" s="12"/>
      <c r="C213" s="12"/>
      <c r="D213" s="2"/>
    </row>
    <row r="214" spans="1:4" ht="24.75" customHeight="1">
      <c r="A214" s="11"/>
      <c r="B214" s="12"/>
      <c r="C214" s="12"/>
      <c r="D214" s="2"/>
    </row>
    <row r="215" spans="1:4" ht="24.75" customHeight="1">
      <c r="A215" s="11"/>
      <c r="B215" s="12"/>
      <c r="C215" s="12"/>
      <c r="D215" s="2"/>
    </row>
    <row r="216" spans="1:4" ht="24.75" customHeight="1">
      <c r="A216" s="10"/>
      <c r="B216" s="10"/>
      <c r="C216" s="10"/>
      <c r="D216" s="10"/>
    </row>
    <row r="217" spans="1:4" ht="24.75" customHeight="1">
      <c r="A217" s="30" t="s">
        <v>92</v>
      </c>
      <c r="B217" s="6"/>
      <c r="C217" s="6"/>
      <c r="D217" s="7" t="s">
        <v>6</v>
      </c>
    </row>
    <row r="218" spans="1:6" ht="24.75" customHeight="1">
      <c r="A218" s="1" t="s">
        <v>18</v>
      </c>
      <c r="B218" s="1" t="s">
        <v>87</v>
      </c>
      <c r="C218" s="1" t="s">
        <v>98</v>
      </c>
      <c r="D218" s="22" t="s">
        <v>101</v>
      </c>
      <c r="F218" s="24" t="s">
        <v>68</v>
      </c>
    </row>
    <row r="219" spans="1:6" ht="24.75" customHeight="1">
      <c r="A219" s="9" t="s">
        <v>51</v>
      </c>
      <c r="B219" s="25">
        <v>3143</v>
      </c>
      <c r="C219" s="25">
        <v>3205</v>
      </c>
      <c r="D219" s="17">
        <f aca="true" t="shared" si="11" ref="D219:D232">(C219-B219)/B219*100</f>
        <v>1.9726376073814826</v>
      </c>
      <c r="F219" s="3">
        <f aca="true" t="shared" si="12" ref="F219:F232">C219-B219</f>
        <v>62</v>
      </c>
    </row>
    <row r="220" spans="1:6" ht="24.75" customHeight="1">
      <c r="A220" s="9" t="s">
        <v>52</v>
      </c>
      <c r="B220" s="25">
        <v>1281</v>
      </c>
      <c r="C220" s="25">
        <v>1671</v>
      </c>
      <c r="D220" s="17">
        <f t="shared" si="11"/>
        <v>30.44496487119438</v>
      </c>
      <c r="F220" s="3">
        <f t="shared" si="12"/>
        <v>390</v>
      </c>
    </row>
    <row r="221" spans="1:6" ht="24.75" customHeight="1">
      <c r="A221" s="9" t="s">
        <v>41</v>
      </c>
      <c r="B221" s="25">
        <v>429</v>
      </c>
      <c r="C221" s="25">
        <v>651</v>
      </c>
      <c r="D221" s="17">
        <f t="shared" si="11"/>
        <v>51.74825174825175</v>
      </c>
      <c r="F221" s="3">
        <f t="shared" si="12"/>
        <v>222</v>
      </c>
    </row>
    <row r="222" spans="1:6" ht="24.75" customHeight="1">
      <c r="A222" s="9" t="s">
        <v>43</v>
      </c>
      <c r="B222" s="18">
        <f>B223+B224+B225+B226</f>
        <v>1092</v>
      </c>
      <c r="C222" s="18">
        <f>C223+C224+C225+C226</f>
        <v>1197</v>
      </c>
      <c r="D222" s="17">
        <f t="shared" si="11"/>
        <v>9.615384615384617</v>
      </c>
      <c r="F222" s="3">
        <f t="shared" si="12"/>
        <v>105</v>
      </c>
    </row>
    <row r="223" spans="1:6" ht="24.75" customHeight="1">
      <c r="A223" s="9" t="s">
        <v>19</v>
      </c>
      <c r="B223" s="25">
        <v>949</v>
      </c>
      <c r="C223" s="25">
        <v>1055</v>
      </c>
      <c r="D223" s="17">
        <f t="shared" si="11"/>
        <v>11.169652265542677</v>
      </c>
      <c r="F223" s="3">
        <f t="shared" si="12"/>
        <v>106</v>
      </c>
    </row>
    <row r="224" spans="1:6" ht="24.75" customHeight="1">
      <c r="A224" s="9" t="s">
        <v>20</v>
      </c>
      <c r="B224" s="25">
        <v>73</v>
      </c>
      <c r="C224" s="25">
        <v>72</v>
      </c>
      <c r="D224" s="17">
        <f t="shared" si="11"/>
        <v>-1.36986301369863</v>
      </c>
      <c r="F224" s="3">
        <f t="shared" si="12"/>
        <v>-1</v>
      </c>
    </row>
    <row r="225" spans="1:6" ht="24.75" customHeight="1">
      <c r="A225" s="9" t="s">
        <v>21</v>
      </c>
      <c r="B225" s="25">
        <v>70</v>
      </c>
      <c r="C225" s="25">
        <v>70</v>
      </c>
      <c r="D225" s="17">
        <f t="shared" si="11"/>
        <v>0</v>
      </c>
      <c r="F225" s="3">
        <f t="shared" si="12"/>
        <v>0</v>
      </c>
    </row>
    <row r="226" spans="1:6" ht="24.75" customHeight="1">
      <c r="A226" s="9" t="s">
        <v>22</v>
      </c>
      <c r="B226" s="25"/>
      <c r="C226" s="25"/>
      <c r="D226" s="17"/>
      <c r="F226" s="3">
        <f t="shared" si="12"/>
        <v>0</v>
      </c>
    </row>
    <row r="227" spans="1:6" ht="24.75" customHeight="1">
      <c r="A227" s="9" t="s">
        <v>23</v>
      </c>
      <c r="B227" s="18">
        <f>SUM(B228:B229)</f>
        <v>13843</v>
      </c>
      <c r="C227" s="18">
        <f>SUM(C228:C229)</f>
        <v>13833</v>
      </c>
      <c r="D227" s="17">
        <f t="shared" si="11"/>
        <v>-0.07223867658744491</v>
      </c>
      <c r="F227" s="3">
        <f t="shared" si="12"/>
        <v>-10</v>
      </c>
    </row>
    <row r="228" spans="1:6" ht="24.75" customHeight="1">
      <c r="A228" s="9" t="s">
        <v>13</v>
      </c>
      <c r="B228" s="25">
        <v>4167</v>
      </c>
      <c r="C228" s="25">
        <v>4249</v>
      </c>
      <c r="D228" s="17">
        <f t="shared" si="11"/>
        <v>1.9678425725941924</v>
      </c>
      <c r="F228" s="3">
        <f t="shared" si="12"/>
        <v>82</v>
      </c>
    </row>
    <row r="229" spans="1:6" ht="24.75" customHeight="1">
      <c r="A229" s="9" t="s">
        <v>14</v>
      </c>
      <c r="B229" s="25">
        <v>9676</v>
      </c>
      <c r="C229" s="25">
        <v>9584</v>
      </c>
      <c r="D229" s="17">
        <f t="shared" si="11"/>
        <v>-0.950806118230674</v>
      </c>
      <c r="F229" s="3">
        <f t="shared" si="12"/>
        <v>-92</v>
      </c>
    </row>
    <row r="230" spans="1:6" ht="24.75" customHeight="1">
      <c r="A230" s="9" t="s">
        <v>49</v>
      </c>
      <c r="B230" s="25">
        <v>11581</v>
      </c>
      <c r="C230" s="25">
        <v>11576</v>
      </c>
      <c r="D230" s="17">
        <f t="shared" si="11"/>
        <v>-0.043174164579915374</v>
      </c>
      <c r="F230" s="3">
        <f t="shared" si="12"/>
        <v>-5</v>
      </c>
    </row>
    <row r="231" spans="1:6" ht="24.75" customHeight="1">
      <c r="A231" s="9" t="s">
        <v>50</v>
      </c>
      <c r="B231" s="25">
        <v>2799</v>
      </c>
      <c r="C231" s="25">
        <v>3310</v>
      </c>
      <c r="D231" s="17">
        <f t="shared" si="11"/>
        <v>18.256520185780637</v>
      </c>
      <c r="F231" s="3">
        <f t="shared" si="12"/>
        <v>511</v>
      </c>
    </row>
    <row r="232" spans="1:6" ht="24.75" customHeight="1">
      <c r="A232" s="1" t="s">
        <v>28</v>
      </c>
      <c r="B232" s="18">
        <f>B219+B221+B222+B227+B230+B231</f>
        <v>32887</v>
      </c>
      <c r="C232" s="18">
        <f>C219+C221+C222+C227+C230+C231</f>
        <v>33772</v>
      </c>
      <c r="D232" s="17">
        <f t="shared" si="11"/>
        <v>2.6910329309453584</v>
      </c>
      <c r="F232" s="3">
        <f t="shared" si="12"/>
        <v>885</v>
      </c>
    </row>
    <row r="233" spans="1:4" ht="24.75" customHeight="1">
      <c r="A233" s="10"/>
      <c r="B233" s="10"/>
      <c r="C233" s="10"/>
      <c r="D233" s="10"/>
    </row>
    <row r="234" spans="1:4" ht="24.75" customHeight="1">
      <c r="A234" s="10"/>
      <c r="B234" s="10"/>
      <c r="C234" s="10"/>
      <c r="D234" s="10"/>
    </row>
    <row r="235" spans="1:4" ht="24.75" customHeight="1">
      <c r="A235" s="10"/>
      <c r="B235" s="10"/>
      <c r="C235" s="10"/>
      <c r="D235" s="10"/>
    </row>
    <row r="236" spans="1:4" ht="24.75" customHeight="1">
      <c r="A236" s="10"/>
      <c r="B236" s="10"/>
      <c r="C236" s="10"/>
      <c r="D236" s="10"/>
    </row>
    <row r="237" spans="1:4" ht="24.75" customHeight="1">
      <c r="A237" s="10"/>
      <c r="B237" s="10"/>
      <c r="C237" s="10"/>
      <c r="D237" s="10"/>
    </row>
    <row r="238" spans="1:4" ht="24.75" customHeight="1">
      <c r="A238" s="10"/>
      <c r="B238" s="10"/>
      <c r="C238" s="10"/>
      <c r="D238" s="10"/>
    </row>
    <row r="239" spans="1:4" ht="24.75" customHeight="1">
      <c r="A239" s="10"/>
      <c r="B239" s="10"/>
      <c r="C239" s="10"/>
      <c r="D239" s="10"/>
    </row>
    <row r="240" spans="1:4" ht="24.75" customHeight="1">
      <c r="A240" s="10"/>
      <c r="B240" s="10"/>
      <c r="C240" s="10"/>
      <c r="D240" s="10"/>
    </row>
    <row r="241" spans="1:4" ht="24.75" customHeight="1">
      <c r="A241" s="10"/>
      <c r="B241" s="10"/>
      <c r="C241" s="10"/>
      <c r="D241" s="10"/>
    </row>
    <row r="242" spans="1:4" ht="24.75" customHeight="1">
      <c r="A242" s="10"/>
      <c r="B242" s="10"/>
      <c r="C242" s="10"/>
      <c r="D242" s="10"/>
    </row>
    <row r="243" spans="1:4" ht="24.75" customHeight="1">
      <c r="A243" s="10"/>
      <c r="B243" s="10"/>
      <c r="C243" s="10"/>
      <c r="D243" s="10"/>
    </row>
    <row r="244" spans="1:4" ht="24.75" customHeight="1">
      <c r="A244" s="30" t="s">
        <v>93</v>
      </c>
      <c r="B244" s="6"/>
      <c r="C244" s="6"/>
      <c r="D244" s="7" t="s">
        <v>12</v>
      </c>
    </row>
    <row r="245" spans="1:6" ht="24.75" customHeight="1">
      <c r="A245" s="1" t="s">
        <v>18</v>
      </c>
      <c r="B245" s="1" t="s">
        <v>87</v>
      </c>
      <c r="C245" s="1" t="s">
        <v>98</v>
      </c>
      <c r="D245" s="22" t="s">
        <v>101</v>
      </c>
      <c r="F245" s="24" t="s">
        <v>68</v>
      </c>
    </row>
    <row r="246" spans="1:6" ht="24.75" customHeight="1">
      <c r="A246" s="9" t="s">
        <v>40</v>
      </c>
      <c r="B246" s="25">
        <v>1961291</v>
      </c>
      <c r="C246" s="25">
        <v>1961978</v>
      </c>
      <c r="D246" s="19">
        <f>(C246-B246)/B246*100</f>
        <v>0.03502794842784676</v>
      </c>
      <c r="F246" s="3">
        <f>C246-B246</f>
        <v>687</v>
      </c>
    </row>
    <row r="247" spans="1:6" ht="24.75" customHeight="1">
      <c r="A247" s="9" t="s">
        <v>41</v>
      </c>
      <c r="B247" s="25">
        <v>245221</v>
      </c>
      <c r="C247" s="25">
        <v>291152</v>
      </c>
      <c r="D247" s="19">
        <f>(C247-B247)/B247*100</f>
        <v>18.730451307188208</v>
      </c>
      <c r="F247" s="3">
        <f>C247-B247</f>
        <v>45931</v>
      </c>
    </row>
    <row r="248" spans="1:6" ht="24.75" customHeight="1">
      <c r="A248" s="9" t="s">
        <v>42</v>
      </c>
      <c r="B248" s="25"/>
      <c r="C248" s="25"/>
      <c r="D248" s="19" t="e">
        <f>(C248-B248)/B248*100</f>
        <v>#DIV/0!</v>
      </c>
      <c r="F248" s="3">
        <f>C248-B248</f>
        <v>0</v>
      </c>
    </row>
    <row r="249" spans="1:4" ht="24.75" customHeight="1">
      <c r="A249" s="9" t="s">
        <v>16</v>
      </c>
      <c r="B249" s="20">
        <f>B248/B247*100</f>
        <v>0</v>
      </c>
      <c r="C249" s="20">
        <f>C248/C247*100</f>
        <v>0</v>
      </c>
      <c r="D249" s="20">
        <f>C249-B249</f>
        <v>0</v>
      </c>
    </row>
    <row r="250" spans="1:6" ht="24.75" customHeight="1">
      <c r="A250" s="9" t="s">
        <v>43</v>
      </c>
      <c r="B250" s="18">
        <f>B253+B256+B257+B258</f>
        <v>565021</v>
      </c>
      <c r="C250" s="18">
        <f>C253+C256+C257+C258</f>
        <v>638148</v>
      </c>
      <c r="D250" s="19">
        <f>(C250-B250)/B250*100</f>
        <v>12.942350815279433</v>
      </c>
      <c r="F250" s="3">
        <f>C250-B250</f>
        <v>73127</v>
      </c>
    </row>
    <row r="251" spans="1:6" ht="24.75" customHeight="1">
      <c r="A251" s="9" t="s">
        <v>42</v>
      </c>
      <c r="B251" s="18">
        <f>B254</f>
        <v>15068</v>
      </c>
      <c r="C251" s="18">
        <f>C254</f>
        <v>0</v>
      </c>
      <c r="D251" s="19">
        <f>(C251-B251)/B251*100</f>
        <v>-100</v>
      </c>
      <c r="F251" s="3">
        <f>C251-B251</f>
        <v>-15068</v>
      </c>
    </row>
    <row r="252" spans="1:4" ht="24.75" customHeight="1">
      <c r="A252" s="9" t="s">
        <v>16</v>
      </c>
      <c r="B252" s="20">
        <f>B251/B250*100</f>
        <v>2.666803534735877</v>
      </c>
      <c r="C252" s="20">
        <f>C251/C250*100</f>
        <v>0</v>
      </c>
      <c r="D252" s="20">
        <f>C252-B252</f>
        <v>-2.666803534735877</v>
      </c>
    </row>
    <row r="253" spans="1:6" ht="24.75" customHeight="1">
      <c r="A253" s="9" t="s">
        <v>44</v>
      </c>
      <c r="B253" s="25">
        <v>504886</v>
      </c>
      <c r="C253" s="25">
        <v>578013</v>
      </c>
      <c r="D253" s="19">
        <f>(C253-B253)/B253*100</f>
        <v>14.483863684079179</v>
      </c>
      <c r="F253" s="3">
        <f>C253-B253</f>
        <v>73127</v>
      </c>
    </row>
    <row r="254" spans="1:6" ht="24.75" customHeight="1">
      <c r="A254" s="9" t="s">
        <v>45</v>
      </c>
      <c r="B254" s="25">
        <v>15068</v>
      </c>
      <c r="C254" s="25"/>
      <c r="D254" s="19">
        <f>(C254-B254)/B254*100</f>
        <v>-100</v>
      </c>
      <c r="F254" s="3">
        <f>C254-B254</f>
        <v>-15068</v>
      </c>
    </row>
    <row r="255" spans="1:4" ht="24.75" customHeight="1">
      <c r="A255" s="9" t="s">
        <v>17</v>
      </c>
      <c r="B255" s="20">
        <f>B254/B253*100</f>
        <v>2.9844360905234053</v>
      </c>
      <c r="C255" s="20">
        <f>C254/C253*100</f>
        <v>0</v>
      </c>
      <c r="D255" s="20">
        <f>C255-B255</f>
        <v>-2.9844360905234053</v>
      </c>
    </row>
    <row r="256" spans="1:6" ht="24.75" customHeight="1">
      <c r="A256" s="9" t="s">
        <v>46</v>
      </c>
      <c r="B256" s="25">
        <v>20340</v>
      </c>
      <c r="C256" s="25">
        <v>20340</v>
      </c>
      <c r="D256" s="19">
        <f>(C256-B256)/B256*100</f>
        <v>0</v>
      </c>
      <c r="F256" s="3">
        <f>C256-B256</f>
        <v>0</v>
      </c>
    </row>
    <row r="257" spans="1:6" ht="24.75" customHeight="1">
      <c r="A257" s="9" t="s">
        <v>47</v>
      </c>
      <c r="B257" s="25">
        <v>39795</v>
      </c>
      <c r="C257" s="25">
        <v>39795</v>
      </c>
      <c r="D257" s="19">
        <f>(C257-B257)/B257*100</f>
        <v>0</v>
      </c>
      <c r="F257" s="3">
        <f>C257-B257</f>
        <v>0</v>
      </c>
    </row>
    <row r="258" spans="1:6" ht="24.75" customHeight="1">
      <c r="A258" s="9" t="s">
        <v>48</v>
      </c>
      <c r="B258" s="25"/>
      <c r="C258" s="25"/>
      <c r="D258" s="19"/>
      <c r="F258" s="3">
        <f>C258-B258</f>
        <v>0</v>
      </c>
    </row>
    <row r="259" spans="1:6" ht="24.75" customHeight="1">
      <c r="A259" s="9" t="s">
        <v>79</v>
      </c>
      <c r="B259" s="25">
        <v>3849493</v>
      </c>
      <c r="C259" s="25">
        <v>4022516</v>
      </c>
      <c r="D259" s="19">
        <f>(C259-B259)/B259*100</f>
        <v>4.494695795004692</v>
      </c>
      <c r="F259" s="3">
        <f>C259-B259</f>
        <v>173023</v>
      </c>
    </row>
    <row r="260" spans="1:6" ht="24.75" customHeight="1">
      <c r="A260" s="9" t="s">
        <v>42</v>
      </c>
      <c r="B260" s="25">
        <v>4981</v>
      </c>
      <c r="C260" s="25">
        <v>3487</v>
      </c>
      <c r="D260" s="19">
        <f>(C260-B260)/B260*100</f>
        <v>-29.993977113029512</v>
      </c>
      <c r="F260" s="3">
        <f>C260-B260</f>
        <v>-1494</v>
      </c>
    </row>
    <row r="261" spans="1:4" ht="24.75" customHeight="1">
      <c r="A261" s="9" t="s">
        <v>16</v>
      </c>
      <c r="B261" s="20">
        <f>B260/B259*100</f>
        <v>0.1293936630096483</v>
      </c>
      <c r="C261" s="20">
        <f>C260/C259*100</f>
        <v>0.0866870386593863</v>
      </c>
      <c r="D261" s="20">
        <f>C261-B261</f>
        <v>-0.042706624350262</v>
      </c>
    </row>
    <row r="262" spans="1:6" ht="24.75" customHeight="1">
      <c r="A262" s="9" t="s">
        <v>80</v>
      </c>
      <c r="B262" s="25">
        <v>443222</v>
      </c>
      <c r="C262" s="25">
        <v>516071</v>
      </c>
      <c r="D262" s="19">
        <f>(C262-B262)/B262*100</f>
        <v>16.436232858477243</v>
      </c>
      <c r="F262" s="3">
        <f>C262-B262</f>
        <v>72849</v>
      </c>
    </row>
    <row r="263" spans="1:6" ht="24.75" customHeight="1">
      <c r="A263" s="9" t="s">
        <v>42</v>
      </c>
      <c r="B263" s="25"/>
      <c r="C263" s="25"/>
      <c r="D263" s="19" t="e">
        <f>(C263-B263)/B263*100</f>
        <v>#DIV/0!</v>
      </c>
      <c r="F263" s="3">
        <f>C263-B263</f>
        <v>0</v>
      </c>
    </row>
    <row r="264" spans="1:4" ht="24.75" customHeight="1">
      <c r="A264" s="9" t="s">
        <v>16</v>
      </c>
      <c r="B264" s="20">
        <f>B263/B262*100</f>
        <v>0</v>
      </c>
      <c r="C264" s="20">
        <f>C263/C262*100</f>
        <v>0</v>
      </c>
      <c r="D264" s="20">
        <f>C264-B264</f>
        <v>0</v>
      </c>
    </row>
    <row r="265" spans="1:6" ht="24.75" customHeight="1">
      <c r="A265" s="1" t="s">
        <v>53</v>
      </c>
      <c r="B265" s="18">
        <f>SUM(B246,B247,B250,B259,B262)</f>
        <v>7064248</v>
      </c>
      <c r="C265" s="18">
        <f>SUM(C246,C247,C250,C259,C262)</f>
        <v>7429865</v>
      </c>
      <c r="D265" s="19">
        <f>(C265-B265)/B265*100</f>
        <v>5.175596892974312</v>
      </c>
      <c r="F265" s="3">
        <f>C265-B265</f>
        <v>365617</v>
      </c>
    </row>
    <row r="266" spans="1:4" ht="24.75" customHeight="1">
      <c r="A266" s="5"/>
      <c r="B266" s="5"/>
      <c r="C266" s="5"/>
      <c r="D266" s="5"/>
    </row>
    <row r="267" spans="1:4" ht="24.75" customHeight="1">
      <c r="A267" s="5"/>
      <c r="B267" s="5"/>
      <c r="C267" s="5"/>
      <c r="D267" s="5"/>
    </row>
    <row r="268" spans="1:4" ht="24.75" customHeight="1">
      <c r="A268" s="5"/>
      <c r="B268" s="5"/>
      <c r="C268" s="5"/>
      <c r="D268" s="5"/>
    </row>
    <row r="269" spans="1:4" ht="24.75" customHeight="1">
      <c r="A269" s="5"/>
      <c r="B269" s="5"/>
      <c r="C269" s="5"/>
      <c r="D269" s="5"/>
    </row>
    <row r="270" spans="1:4" ht="24.75" customHeight="1">
      <c r="A270" s="5"/>
      <c r="B270" s="5"/>
      <c r="C270" s="5"/>
      <c r="D270" s="5"/>
    </row>
    <row r="271" spans="1:4" ht="24.75" customHeight="1">
      <c r="A271" s="30" t="s">
        <v>94</v>
      </c>
      <c r="B271" s="5"/>
      <c r="C271" s="5"/>
      <c r="D271" s="6"/>
    </row>
    <row r="272" spans="1:6" ht="24.75" customHeight="1">
      <c r="A272" s="1" t="s">
        <v>18</v>
      </c>
      <c r="B272" s="1" t="s">
        <v>100</v>
      </c>
      <c r="C272" s="1" t="s">
        <v>98</v>
      </c>
      <c r="D272" s="22" t="s">
        <v>101</v>
      </c>
      <c r="F272" s="24" t="s">
        <v>68</v>
      </c>
    </row>
    <row r="273" spans="1:4" ht="24.75" customHeight="1">
      <c r="A273" s="13" t="s">
        <v>55</v>
      </c>
      <c r="B273" s="15">
        <f>B145/(B145+B152)*100</f>
        <v>36.91168872014917</v>
      </c>
      <c r="C273" s="15">
        <f>C145/(C145+C152)*100</f>
        <v>34.854335683329204</v>
      </c>
      <c r="D273" s="15">
        <f aca="true" t="shared" si="13" ref="D273:D279">C273-B273</f>
        <v>-2.0573530368199684</v>
      </c>
    </row>
    <row r="274" spans="1:4" ht="24.75" customHeight="1">
      <c r="A274" s="13" t="s">
        <v>57</v>
      </c>
      <c r="B274" s="26">
        <v>97.94</v>
      </c>
      <c r="C274" s="26">
        <v>98.96</v>
      </c>
      <c r="D274" s="15">
        <f t="shared" si="13"/>
        <v>1.019999999999996</v>
      </c>
    </row>
    <row r="275" spans="1:4" ht="24.75" customHeight="1">
      <c r="A275" s="9" t="s">
        <v>64</v>
      </c>
      <c r="B275" s="26">
        <v>99.97</v>
      </c>
      <c r="C275" s="26">
        <v>99.94</v>
      </c>
      <c r="D275" s="15">
        <f t="shared" si="13"/>
        <v>-0.030000000000001137</v>
      </c>
    </row>
    <row r="276" spans="1:4" ht="24.75" customHeight="1">
      <c r="A276" s="9" t="s">
        <v>65</v>
      </c>
      <c r="B276" s="26">
        <v>100</v>
      </c>
      <c r="C276" s="26">
        <v>99.99</v>
      </c>
      <c r="D276" s="15">
        <f t="shared" si="13"/>
        <v>-0.010000000000005116</v>
      </c>
    </row>
    <row r="277" spans="1:4" ht="24.75" customHeight="1">
      <c r="A277" s="13" t="s">
        <v>58</v>
      </c>
      <c r="B277" s="15">
        <f aca="true" t="shared" si="14" ref="B277:C279">B152/B228</f>
        <v>13.47852171826254</v>
      </c>
      <c r="C277" s="15">
        <f t="shared" si="14"/>
        <v>12.9832901859261</v>
      </c>
      <c r="D277" s="15">
        <f t="shared" si="13"/>
        <v>-0.49523153233644024</v>
      </c>
    </row>
    <row r="278" spans="1:4" ht="24.75" customHeight="1">
      <c r="A278" s="9" t="s">
        <v>66</v>
      </c>
      <c r="B278" s="15">
        <f t="shared" si="14"/>
        <v>9.460107482430757</v>
      </c>
      <c r="C278" s="15">
        <f t="shared" si="14"/>
        <v>9.032136894824708</v>
      </c>
      <c r="D278" s="15">
        <f t="shared" si="13"/>
        <v>-0.42797058760604934</v>
      </c>
    </row>
    <row r="279" spans="1:4" ht="24.75" customHeight="1">
      <c r="A279" s="9" t="s">
        <v>67</v>
      </c>
      <c r="B279" s="15">
        <f t="shared" si="14"/>
        <v>14.058716863828685</v>
      </c>
      <c r="C279" s="15">
        <f t="shared" si="14"/>
        <v>13.824464409122323</v>
      </c>
      <c r="D279" s="15">
        <f t="shared" si="13"/>
        <v>-0.2342524547063629</v>
      </c>
    </row>
    <row r="280" spans="1:6" ht="24.75" customHeight="1">
      <c r="A280" s="9" t="s">
        <v>82</v>
      </c>
      <c r="B280" s="15">
        <f>B246/(B138+B141)</f>
        <v>39.334382896795155</v>
      </c>
      <c r="C280" s="15">
        <f>C246/(C138+C141)</f>
        <v>38.02651419711212</v>
      </c>
      <c r="D280" s="15">
        <f aca="true" t="shared" si="15" ref="D280:D288">(C280-B280)/B280*100</f>
        <v>-3.3250011907256725</v>
      </c>
      <c r="F280" s="27">
        <f aca="true" t="shared" si="16" ref="F280:F288">C280-B280</f>
        <v>-1.3078686996830342</v>
      </c>
    </row>
    <row r="281" spans="1:6" ht="24.75" customHeight="1">
      <c r="A281" s="9" t="s">
        <v>74</v>
      </c>
      <c r="B281" s="15">
        <f>B247/B143</f>
        <v>10.740703429547546</v>
      </c>
      <c r="C281" s="15">
        <f>C247/C143</f>
        <v>13.111411330271098</v>
      </c>
      <c r="D281" s="15">
        <f t="shared" si="15"/>
        <v>22.072184715591003</v>
      </c>
      <c r="F281" s="27">
        <f t="shared" si="16"/>
        <v>2.370707900723552</v>
      </c>
    </row>
    <row r="282" spans="1:6" ht="24.75" customHeight="1">
      <c r="A282" s="9" t="s">
        <v>75</v>
      </c>
      <c r="B282" s="15">
        <f>B250/B145</f>
        <v>17.194272846231094</v>
      </c>
      <c r="C282" s="15">
        <f>C250/C145</f>
        <v>21.621141792308997</v>
      </c>
      <c r="D282" s="15">
        <f t="shared" si="15"/>
        <v>25.746182962591828</v>
      </c>
      <c r="F282" s="27">
        <f t="shared" si="16"/>
        <v>4.426868946077903</v>
      </c>
    </row>
    <row r="283" spans="1:6" ht="24.75" customHeight="1">
      <c r="A283" s="9" t="s">
        <v>81</v>
      </c>
      <c r="B283" s="20">
        <f>B259/(B151+B154)</f>
        <v>12.397124132489573</v>
      </c>
      <c r="C283" s="20">
        <f>C259/(C151+C154)</f>
        <v>13.330094577846117</v>
      </c>
      <c r="D283" s="15">
        <f t="shared" si="15"/>
        <v>7.525700601089214</v>
      </c>
      <c r="F283" s="27">
        <f t="shared" si="16"/>
        <v>0.9329704453565437</v>
      </c>
    </row>
    <row r="284" spans="1:6" ht="24.75" customHeight="1">
      <c r="A284" s="9" t="s">
        <v>76</v>
      </c>
      <c r="B284" s="20">
        <f>B262/B155</f>
        <v>7.967892712041132</v>
      </c>
      <c r="C284" s="20">
        <f>C262/C155</f>
        <v>8.372067746017326</v>
      </c>
      <c r="D284" s="15">
        <f t="shared" si="15"/>
        <v>5.072546137141152</v>
      </c>
      <c r="F284" s="27">
        <f t="shared" si="16"/>
        <v>0.4041750339761938</v>
      </c>
    </row>
    <row r="285" spans="1:6" ht="24.75" customHeight="1">
      <c r="A285" s="13" t="s">
        <v>83</v>
      </c>
      <c r="B285" s="15">
        <f>B152/(B67+B68+B69)</f>
        <v>1170.1041666666667</v>
      </c>
      <c r="C285" s="15">
        <f>C152/(C67+C68+C69)</f>
        <v>1173.7446808510638</v>
      </c>
      <c r="D285" s="15">
        <f t="shared" si="15"/>
        <v>0.31112735841014444</v>
      </c>
      <c r="F285" s="27">
        <f t="shared" si="16"/>
        <v>3.640514184397034</v>
      </c>
    </row>
    <row r="286" spans="1:6" ht="24.75" customHeight="1">
      <c r="A286" s="13" t="s">
        <v>84</v>
      </c>
      <c r="B286" s="15">
        <f>B153/(B67+B69+B70+B71)</f>
        <v>391.1794871794872</v>
      </c>
      <c r="C286" s="15">
        <f>C153/(C67+C69+C70+C71)</f>
        <v>369.9316239316239</v>
      </c>
      <c r="D286" s="15">
        <f t="shared" si="15"/>
        <v>-5.431742702324777</v>
      </c>
      <c r="F286" s="27">
        <f t="shared" si="16"/>
        <v>-21.24786324786328</v>
      </c>
    </row>
    <row r="287" spans="1:6" ht="24.75" customHeight="1">
      <c r="A287" s="13" t="s">
        <v>85</v>
      </c>
      <c r="B287" s="15">
        <f>B154/(B72+B73)</f>
        <v>633.5175097276265</v>
      </c>
      <c r="C287" s="15">
        <f>C154/(C72+C73)</f>
        <v>625.125</v>
      </c>
      <c r="D287" s="15">
        <f t="shared" si="15"/>
        <v>-1.3247478718046384</v>
      </c>
      <c r="F287" s="27">
        <f t="shared" si="16"/>
        <v>-8.392509727626475</v>
      </c>
    </row>
    <row r="288" spans="1:6" ht="24.75" customHeight="1">
      <c r="A288" s="13" t="s">
        <v>86</v>
      </c>
      <c r="B288" s="15">
        <f>B155/B75</f>
        <v>237.71794871794873</v>
      </c>
      <c r="C288" s="15">
        <f>C155/C75</f>
        <v>239.85214007782102</v>
      </c>
      <c r="D288" s="15">
        <f t="shared" si="15"/>
        <v>0.8977830119190949</v>
      </c>
      <c r="F288" s="27">
        <f t="shared" si="16"/>
        <v>2.1341913598722897</v>
      </c>
    </row>
    <row r="289" spans="1:4" ht="24.75" customHeight="1">
      <c r="A289" s="13" t="s">
        <v>69</v>
      </c>
      <c r="B289" s="28">
        <v>99.87</v>
      </c>
      <c r="C289" s="28">
        <v>99.9</v>
      </c>
      <c r="D289" s="15">
        <f aca="true" t="shared" si="17" ref="D289:D295">C289-B289</f>
        <v>0.030000000000001137</v>
      </c>
    </row>
    <row r="290" spans="1:4" ht="24.75" customHeight="1">
      <c r="A290" s="13" t="s">
        <v>70</v>
      </c>
      <c r="B290" s="28">
        <v>106.68</v>
      </c>
      <c r="C290" s="28">
        <v>106.55</v>
      </c>
      <c r="D290" s="15">
        <f t="shared" si="17"/>
        <v>-0.13000000000000966</v>
      </c>
    </row>
    <row r="291" spans="1:4" ht="24.75" customHeight="1">
      <c r="A291" s="13" t="s">
        <v>59</v>
      </c>
      <c r="B291" s="28">
        <v>96.48</v>
      </c>
      <c r="C291" s="28">
        <v>97.1</v>
      </c>
      <c r="D291" s="15">
        <f t="shared" si="17"/>
        <v>0.6199999999999903</v>
      </c>
    </row>
    <row r="292" spans="1:4" ht="24.75" customHeight="1">
      <c r="A292" s="13" t="s">
        <v>60</v>
      </c>
      <c r="B292" s="28">
        <v>112.04</v>
      </c>
      <c r="C292" s="28">
        <v>112.36</v>
      </c>
      <c r="D292" s="15">
        <f t="shared" si="17"/>
        <v>0.3199999999999932</v>
      </c>
    </row>
    <row r="293" spans="1:4" ht="24.75" customHeight="1">
      <c r="A293" s="13" t="s">
        <v>61</v>
      </c>
      <c r="B293" s="15">
        <f>B126/B100*100</f>
        <v>103.28897206626463</v>
      </c>
      <c r="C293" s="15">
        <f>C126/C100*100</f>
        <v>103.10552253949848</v>
      </c>
      <c r="D293" s="15">
        <f t="shared" si="17"/>
        <v>-0.18344952676615378</v>
      </c>
    </row>
    <row r="294" spans="1:4" ht="24.75" customHeight="1">
      <c r="A294" s="13" t="s">
        <v>62</v>
      </c>
      <c r="B294" s="28">
        <v>64.8</v>
      </c>
      <c r="C294" s="28">
        <v>61.37</v>
      </c>
      <c r="D294" s="15">
        <f t="shared" si="17"/>
        <v>-3.4299999999999997</v>
      </c>
    </row>
    <row r="295" spans="1:4" ht="24.75" customHeight="1">
      <c r="A295" s="13" t="s">
        <v>63</v>
      </c>
      <c r="B295" s="28">
        <v>90.7</v>
      </c>
      <c r="C295" s="28">
        <v>91.1</v>
      </c>
      <c r="D295" s="15">
        <f t="shared" si="17"/>
        <v>0.3999999999999915</v>
      </c>
    </row>
  </sheetData>
  <sheetProtection/>
  <mergeCells count="10">
    <mergeCell ref="A22:D22"/>
    <mergeCell ref="A23:D23"/>
    <mergeCell ref="A5:D5"/>
    <mergeCell ref="A6:D6"/>
    <mergeCell ref="A7:D7"/>
    <mergeCell ref="A21:D21"/>
    <mergeCell ref="A28:D28"/>
    <mergeCell ref="A30:D30"/>
    <mergeCell ref="A31:D38"/>
    <mergeCell ref="A44:D47"/>
  </mergeCells>
  <printOptions/>
  <pageMargins left="0.984251968503937" right="0.984251968503937" top="0.984251968503937" bottom="0.984251968503937" header="0" footer="0"/>
  <pageSetup errors="blank" firstPageNumber="1" useFirstPageNumber="1" fitToHeight="10" horizontalDpi="600" verticalDpi="600" orientation="portrait" paperSize="9" r:id="rId1"/>
  <rowBreaks count="9" manualBreakCount="9">
    <brk id="27" max="3" man="1"/>
    <brk id="54" max="3" man="1"/>
    <brk id="108" max="3" man="1"/>
    <brk id="81" max="3" man="1"/>
    <brk id="135" max="3" man="1"/>
    <brk id="189" max="3" man="1"/>
    <brk id="216" max="3" man="1"/>
    <brk id="243" max="3" man="1"/>
    <brk id="2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漆斌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高勇</dc:creator>
  <cp:keywords/>
  <dc:description/>
  <cp:lastModifiedBy>User</cp:lastModifiedBy>
  <cp:lastPrinted>2015-08-31T04:12:24Z</cp:lastPrinted>
  <dcterms:created xsi:type="dcterms:W3CDTF">2002-11-19T10:30:45Z</dcterms:created>
  <dcterms:modified xsi:type="dcterms:W3CDTF">2016-04-11T10:04:16Z</dcterms:modified>
  <cp:category/>
  <cp:version/>
  <cp:contentType/>
  <cp:contentStatus/>
</cp:coreProperties>
</file>